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2.19" sheetId="1" r:id="rId1"/>
  </sheets>
  <definedNames>
    <definedName name="_xlnm.Print_Area" localSheetId="0">'на 01.12.19'!$A$1:$N$35</definedName>
  </definedNames>
  <calcPr fullCalcOnLoad="1"/>
</workbook>
</file>

<file path=xl/sharedStrings.xml><?xml version="1.0" encoding="utf-8"?>
<sst xmlns="http://schemas.openxmlformats.org/spreadsheetml/2006/main" count="76" uniqueCount="58">
  <si>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</si>
  <si>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</si>
  <si>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</si>
  <si>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</si>
  <si>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</si>
  <si>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</si>
  <si>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</si>
  <si>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</si>
  <si>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</si>
  <si>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</si>
  <si>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</si>
  <si>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</si>
  <si>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</si>
  <si>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</si>
  <si>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</si>
  <si>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</si>
  <si>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</si>
  <si>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</si>
  <si>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</si>
  <si>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</si>
  <si>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</si>
  <si>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</si>
  <si>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</si>
  <si>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</si>
  <si>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</si>
  <si>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</si>
  <si>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</si>
  <si>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</si>
  <si>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</si>
  <si>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t>Дата получения</t>
  </si>
  <si>
    <t>Департамент финансов Орловской области</t>
  </si>
  <si>
    <t>№3 от 12.12.2018</t>
  </si>
  <si>
    <t>№035/19-КС от 20.08.2019</t>
  </si>
  <si>
    <t xml:space="preserve">АО "АЛЬФА-БАНК" </t>
  </si>
  <si>
    <t>№036/19-КС от 20.08.2019</t>
  </si>
  <si>
    <t>№038/19-КС от 30.09.2019</t>
  </si>
  <si>
    <t>№040/19-КС от 22.11.2019</t>
  </si>
  <si>
    <t>№041/19-КС от 25.11.2019</t>
  </si>
  <si>
    <t>№042/19-КС от 25.11.2019</t>
  </si>
  <si>
    <t xml:space="preserve">                          Выписка (расшифровка) из долговой книги города Орла по состоянию на 01.12.2020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</si>
  <si>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01.01.2020 г.</t>
    </r>
    <r>
      <rPr>
        <sz val="10"/>
        <rFont val="Arial Cyr"/>
        <family val="0"/>
      </rPr>
      <t xml:space="preserve"> (тыс.руб.)</t>
    </r>
  </si>
  <si>
    <t xml:space="preserve">Получено в 2020 г.           (тыс. руб.)                                     </t>
  </si>
  <si>
    <t xml:space="preserve">Погашено в 2020 г.                 </t>
  </si>
  <si>
    <r>
      <t>Задолженность на</t>
    </r>
    <r>
      <rPr>
        <b/>
        <sz val="10"/>
        <rFont val="Arial Cyr"/>
        <family val="0"/>
      </rPr>
      <t xml:space="preserve"> 01.12.2020г</t>
    </r>
    <r>
      <rPr>
        <sz val="10"/>
        <rFont val="Arial Cyr"/>
        <family val="0"/>
      </rPr>
      <t>. (тыс.руб.)</t>
    </r>
  </si>
  <si>
    <t>8,253  (с 15.06.2020 - 6,5)</t>
  </si>
  <si>
    <t>8,0 (с 03.06.2020 - 6,5)</t>
  </si>
  <si>
    <t>7,96 (с 03.06.2020 - 6,5)</t>
  </si>
  <si>
    <t>7,11 (с 03.06.2020 - 6,5)</t>
  </si>
  <si>
    <t>№014/20-КС от 14.02.2020</t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</si>
  <si>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</si>
  <si>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</si>
  <si>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</si>
  <si>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</si>
  <si>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</si>
  <si>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</si>
  <si>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</si>
  <si>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№10 от 21.12.2017 (Д/с от 10.07.2020 реструктуризация)</t>
  </si>
  <si>
    <t>№54-09-30/3 от 26.03.2020 (Д/с №3 от 09.06.2020)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</si>
</sst>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27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73" fontId="27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N36"/>
  <sheetViews>
    <sheetView tabSelected="1" view="pageBreakPreview" zoomScaleSheetLayoutView="100" zoomScalePageLayoutView="0" workbookViewId="0" topLeftCell="A22">
      <selection activeCell="B35" sqref="B35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3.5" customHeight="1">
      <c r="A2" s="68" t="s">
        <v>0</v>
      </c>
      <c r="B2" s="68" t="s">
        <v>2</v>
      </c>
      <c r="C2" s="61" t="s">
        <v>40</v>
      </c>
      <c r="D2" s="68" t="s">
        <v>1</v>
      </c>
      <c r="E2" s="61" t="s">
        <v>7</v>
      </c>
      <c r="F2" s="63" t="s">
        <v>22</v>
      </c>
      <c r="G2" s="64"/>
      <c r="H2" s="61" t="s">
        <v>29</v>
      </c>
      <c r="I2" s="61" t="s">
        <v>41</v>
      </c>
      <c r="J2" s="63" t="s">
        <v>42</v>
      </c>
      <c r="K2" s="64"/>
      <c r="L2" s="63" t="s">
        <v>43</v>
      </c>
      <c r="M2" s="65"/>
      <c r="N2" s="66"/>
    </row>
    <row r="3" spans="1:14" ht="32.25" customHeight="1">
      <c r="A3" s="69"/>
      <c r="B3" s="69"/>
      <c r="C3" s="70"/>
      <c r="D3" s="69"/>
      <c r="E3" s="62"/>
      <c r="F3" s="27" t="s">
        <v>20</v>
      </c>
      <c r="G3" s="27" t="s">
        <v>3</v>
      </c>
      <c r="H3" s="62"/>
      <c r="I3" s="62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74" customFormat="1" ht="15">
      <c r="A6" s="34"/>
      <c r="B6" s="43" t="s">
        <v>27</v>
      </c>
      <c r="C6" s="71">
        <v>257130</v>
      </c>
      <c r="D6" s="8" t="s">
        <v>32</v>
      </c>
      <c r="E6" s="72">
        <v>7.83</v>
      </c>
      <c r="F6" s="33">
        <v>257130</v>
      </c>
      <c r="G6" s="32">
        <v>44068</v>
      </c>
      <c r="H6" s="32">
        <v>43703</v>
      </c>
      <c r="I6" s="71"/>
      <c r="J6" s="73">
        <v>44055</v>
      </c>
      <c r="K6" s="9">
        <v>257130</v>
      </c>
      <c r="L6" s="9">
        <f>C6-K6</f>
        <v>0</v>
      </c>
      <c r="M6" s="42"/>
      <c r="N6" s="9">
        <f>L6</f>
        <v>0</v>
      </c>
    </row>
    <row r="7" spans="1:14" s="80" customFormat="1" ht="36">
      <c r="A7" s="75"/>
      <c r="B7" s="76" t="s">
        <v>33</v>
      </c>
      <c r="C7" s="37">
        <v>225870</v>
      </c>
      <c r="D7" s="77" t="s">
        <v>34</v>
      </c>
      <c r="E7" s="78" t="s">
        <v>44</v>
      </c>
      <c r="F7" s="40">
        <v>225870</v>
      </c>
      <c r="G7" s="79">
        <v>44092</v>
      </c>
      <c r="H7" s="79">
        <v>43727</v>
      </c>
      <c r="I7" s="37"/>
      <c r="J7" s="73">
        <v>44084</v>
      </c>
      <c r="K7" s="40">
        <v>225870</v>
      </c>
      <c r="L7" s="42">
        <f>C7-K7</f>
        <v>0</v>
      </c>
      <c r="M7" s="42"/>
      <c r="N7" s="42">
        <f aca="true" t="shared" si="0" ref="N7:N14">L7</f>
        <v>0</v>
      </c>
    </row>
    <row r="8" spans="1:14" s="74" customFormat="1" ht="15">
      <c r="A8" s="55"/>
      <c r="B8" s="57" t="s">
        <v>27</v>
      </c>
      <c r="C8" s="71">
        <v>147065</v>
      </c>
      <c r="D8" s="59" t="s">
        <v>35</v>
      </c>
      <c r="E8" s="81">
        <v>7.87625</v>
      </c>
      <c r="F8" s="53">
        <v>260000</v>
      </c>
      <c r="G8" s="82">
        <v>44106</v>
      </c>
      <c r="H8" s="32">
        <v>43741</v>
      </c>
      <c r="I8" s="71"/>
      <c r="J8" s="73">
        <v>43992</v>
      </c>
      <c r="K8" s="9">
        <v>247000</v>
      </c>
      <c r="L8" s="9">
        <v>0</v>
      </c>
      <c r="M8" s="42"/>
      <c r="N8" s="9">
        <v>0</v>
      </c>
    </row>
    <row r="9" spans="1:14" s="74" customFormat="1" ht="15">
      <c r="A9" s="56"/>
      <c r="B9" s="58"/>
      <c r="C9" s="71">
        <v>112935</v>
      </c>
      <c r="D9" s="60"/>
      <c r="E9" s="83"/>
      <c r="F9" s="54"/>
      <c r="G9" s="84"/>
      <c r="H9" s="32">
        <v>43791</v>
      </c>
      <c r="I9" s="71"/>
      <c r="J9" s="73">
        <v>44055</v>
      </c>
      <c r="K9" s="9">
        <v>13000</v>
      </c>
      <c r="L9" s="9">
        <f>C8+C9-K8-K9</f>
        <v>0</v>
      </c>
      <c r="M9" s="42"/>
      <c r="N9" s="9">
        <f>L9</f>
        <v>0</v>
      </c>
    </row>
    <row r="10" spans="1:14" s="74" customFormat="1" ht="36.75">
      <c r="A10" s="34"/>
      <c r="B10" s="76" t="s">
        <v>27</v>
      </c>
      <c r="C10" s="37">
        <v>807630.6</v>
      </c>
      <c r="D10" s="77" t="s">
        <v>36</v>
      </c>
      <c r="E10" s="85" t="s">
        <v>45</v>
      </c>
      <c r="F10" s="40">
        <v>807630.6</v>
      </c>
      <c r="G10" s="86">
        <v>44158</v>
      </c>
      <c r="H10" s="79">
        <v>43794</v>
      </c>
      <c r="I10" s="37"/>
      <c r="J10" s="73">
        <v>44148</v>
      </c>
      <c r="K10" s="40">
        <v>807630.6</v>
      </c>
      <c r="L10" s="42">
        <v>0</v>
      </c>
      <c r="M10" s="42"/>
      <c r="N10" s="42">
        <f t="shared" si="0"/>
        <v>0</v>
      </c>
    </row>
    <row r="11" spans="1:14" s="74" customFormat="1" ht="36.75">
      <c r="A11" s="34"/>
      <c r="B11" s="76" t="s">
        <v>27</v>
      </c>
      <c r="C11" s="48">
        <v>466000</v>
      </c>
      <c r="D11" s="77" t="s">
        <v>37</v>
      </c>
      <c r="E11" s="85" t="s">
        <v>46</v>
      </c>
      <c r="F11" s="39">
        <v>466000</v>
      </c>
      <c r="G11" s="86">
        <v>44160</v>
      </c>
      <c r="H11" s="79">
        <v>43796</v>
      </c>
      <c r="I11" s="48"/>
      <c r="J11" s="73">
        <v>44148</v>
      </c>
      <c r="K11" s="39">
        <v>466000</v>
      </c>
      <c r="L11" s="42">
        <v>0</v>
      </c>
      <c r="M11" s="42"/>
      <c r="N11" s="42">
        <f t="shared" si="0"/>
        <v>0</v>
      </c>
    </row>
    <row r="12" spans="1:14" s="74" customFormat="1" ht="40.5" customHeight="1">
      <c r="A12" s="34"/>
      <c r="B12" s="76" t="s">
        <v>27</v>
      </c>
      <c r="C12" s="48">
        <v>225870</v>
      </c>
      <c r="D12" s="77" t="s">
        <v>38</v>
      </c>
      <c r="E12" s="85" t="s">
        <v>47</v>
      </c>
      <c r="F12" s="39">
        <v>225870</v>
      </c>
      <c r="G12" s="86">
        <v>44160</v>
      </c>
      <c r="H12" s="79">
        <v>43796</v>
      </c>
      <c r="I12" s="48"/>
      <c r="J12" s="73">
        <v>44148</v>
      </c>
      <c r="K12" s="39">
        <v>225870</v>
      </c>
      <c r="L12" s="42">
        <v>0</v>
      </c>
      <c r="M12" s="42"/>
      <c r="N12" s="42">
        <f t="shared" si="0"/>
        <v>0</v>
      </c>
    </row>
    <row r="13" spans="1:14" s="74" customFormat="1" ht="36.75">
      <c r="A13" s="34"/>
      <c r="B13" s="76" t="s">
        <v>27</v>
      </c>
      <c r="C13" s="48"/>
      <c r="D13" s="77" t="s">
        <v>48</v>
      </c>
      <c r="E13" s="85" t="s">
        <v>49</v>
      </c>
      <c r="F13" s="39">
        <v>261000</v>
      </c>
      <c r="G13" s="86">
        <v>44242</v>
      </c>
      <c r="H13" s="79">
        <v>43878</v>
      </c>
      <c r="I13" s="39">
        <v>261000</v>
      </c>
      <c r="J13" s="73"/>
      <c r="K13" s="9"/>
      <c r="L13" s="39">
        <f aca="true" t="shared" si="1" ref="L13:L19">I13</f>
        <v>261000</v>
      </c>
      <c r="M13" s="39"/>
      <c r="N13" s="39">
        <f t="shared" si="0"/>
        <v>261000</v>
      </c>
    </row>
    <row r="14" spans="1:14" s="74" customFormat="1" ht="18.75" customHeight="1">
      <c r="A14" s="34"/>
      <c r="B14" s="76" t="s">
        <v>27</v>
      </c>
      <c r="C14" s="48"/>
      <c r="D14" s="77" t="s">
        <v>50</v>
      </c>
      <c r="E14" s="72">
        <v>5.5</v>
      </c>
      <c r="F14" s="39">
        <v>270130</v>
      </c>
      <c r="G14" s="86">
        <v>44414</v>
      </c>
      <c r="H14" s="79">
        <v>44054</v>
      </c>
      <c r="I14" s="39">
        <v>270130</v>
      </c>
      <c r="J14" s="73"/>
      <c r="K14" s="9"/>
      <c r="L14" s="39">
        <f t="shared" si="1"/>
        <v>270130</v>
      </c>
      <c r="M14" s="39"/>
      <c r="N14" s="39">
        <f t="shared" si="0"/>
        <v>270130</v>
      </c>
    </row>
    <row r="15" spans="1:14" s="74" customFormat="1" ht="18.75" customHeight="1">
      <c r="A15" s="34"/>
      <c r="B15" s="76" t="s">
        <v>27</v>
      </c>
      <c r="C15" s="48"/>
      <c r="D15" s="77" t="s">
        <v>51</v>
      </c>
      <c r="E15" s="72">
        <v>5.25</v>
      </c>
      <c r="F15" s="39">
        <v>225870</v>
      </c>
      <c r="G15" s="86">
        <v>44447</v>
      </c>
      <c r="H15" s="79">
        <v>44083</v>
      </c>
      <c r="I15" s="39">
        <v>225870</v>
      </c>
      <c r="J15" s="73"/>
      <c r="K15" s="9"/>
      <c r="L15" s="39">
        <f t="shared" si="1"/>
        <v>225870</v>
      </c>
      <c r="M15" s="39"/>
      <c r="N15" s="39">
        <f>L15</f>
        <v>225870</v>
      </c>
    </row>
    <row r="16" spans="1:14" s="87" customFormat="1" ht="18.75" customHeight="1">
      <c r="A16" s="8"/>
      <c r="B16" s="76" t="s">
        <v>27</v>
      </c>
      <c r="C16" s="48"/>
      <c r="D16" s="77" t="s">
        <v>52</v>
      </c>
      <c r="E16" s="72">
        <v>6</v>
      </c>
      <c r="F16" s="40">
        <v>807630.6</v>
      </c>
      <c r="G16" s="86">
        <v>44511</v>
      </c>
      <c r="H16" s="79">
        <v>44147</v>
      </c>
      <c r="I16" s="40">
        <v>807630.6</v>
      </c>
      <c r="J16" s="73"/>
      <c r="K16" s="9"/>
      <c r="L16" s="39">
        <f t="shared" si="1"/>
        <v>807630.6</v>
      </c>
      <c r="M16" s="39"/>
      <c r="N16" s="39">
        <f>L16</f>
        <v>807630.6</v>
      </c>
    </row>
    <row r="17" spans="1:14" s="87" customFormat="1" ht="18.75" customHeight="1">
      <c r="A17" s="8"/>
      <c r="B17" s="76" t="s">
        <v>27</v>
      </c>
      <c r="C17" s="48"/>
      <c r="D17" s="77" t="s">
        <v>53</v>
      </c>
      <c r="E17" s="72">
        <v>6</v>
      </c>
      <c r="F17" s="39">
        <v>466000</v>
      </c>
      <c r="G17" s="86">
        <v>44511</v>
      </c>
      <c r="H17" s="79">
        <v>44147</v>
      </c>
      <c r="I17" s="39">
        <v>466000</v>
      </c>
      <c r="J17" s="73"/>
      <c r="K17" s="9"/>
      <c r="L17" s="39">
        <f t="shared" si="1"/>
        <v>466000</v>
      </c>
      <c r="M17" s="39"/>
      <c r="N17" s="39">
        <f>L17</f>
        <v>466000</v>
      </c>
    </row>
    <row r="18" spans="1:14" s="87" customFormat="1" ht="18.75" customHeight="1">
      <c r="A18" s="8"/>
      <c r="B18" s="76" t="s">
        <v>27</v>
      </c>
      <c r="C18" s="48"/>
      <c r="D18" s="77" t="s">
        <v>54</v>
      </c>
      <c r="E18" s="72">
        <v>6</v>
      </c>
      <c r="F18" s="39">
        <v>225870</v>
      </c>
      <c r="G18" s="86">
        <v>44511</v>
      </c>
      <c r="H18" s="79">
        <v>44147</v>
      </c>
      <c r="I18" s="39">
        <v>225870</v>
      </c>
      <c r="J18" s="73"/>
      <c r="K18" s="9"/>
      <c r="L18" s="39">
        <f t="shared" si="1"/>
        <v>225870</v>
      </c>
      <c r="M18" s="39"/>
      <c r="N18" s="39">
        <f>L18</f>
        <v>225870</v>
      </c>
    </row>
    <row r="19" spans="1:14" s="87" customFormat="1" ht="18.75" customHeight="1">
      <c r="A19" s="8"/>
      <c r="B19" s="76" t="s">
        <v>27</v>
      </c>
      <c r="C19" s="48"/>
      <c r="D19" s="77" t="s">
        <v>55</v>
      </c>
      <c r="E19" s="72">
        <v>6</v>
      </c>
      <c r="F19" s="88">
        <v>247000</v>
      </c>
      <c r="G19" s="86">
        <v>44523</v>
      </c>
      <c r="H19" s="79">
        <v>44159</v>
      </c>
      <c r="I19" s="88">
        <v>247000</v>
      </c>
      <c r="J19" s="73"/>
      <c r="K19" s="9"/>
      <c r="L19" s="39">
        <f t="shared" si="1"/>
        <v>247000</v>
      </c>
      <c r="M19" s="39"/>
      <c r="N19" s="39">
        <f>L19</f>
        <v>247000</v>
      </c>
    </row>
    <row r="20" spans="1:14" s="10" customFormat="1" ht="18" customHeight="1">
      <c r="A20" s="11"/>
      <c r="B20" s="12" t="s">
        <v>10</v>
      </c>
      <c r="C20" s="14">
        <f>SUM(C6:C12)</f>
        <v>2242500.6</v>
      </c>
      <c r="D20" s="14"/>
      <c r="E20" s="14"/>
      <c r="F20" s="14"/>
      <c r="G20" s="14"/>
      <c r="H20" s="14"/>
      <c r="I20" s="35">
        <f>SUM(I6:I19)</f>
        <v>2503500.6</v>
      </c>
      <c r="J20" s="35"/>
      <c r="K20" s="35">
        <f>SUM(K6:K19)</f>
        <v>2242500.6</v>
      </c>
      <c r="L20" s="35">
        <f>SUM(L6:L19)</f>
        <v>2503500.6</v>
      </c>
      <c r="M20" s="35">
        <f>SUM(M6:M19)</f>
        <v>0</v>
      </c>
      <c r="N20" s="35">
        <f>SUM(N6:N19)</f>
        <v>2503500.6</v>
      </c>
    </row>
    <row r="21" spans="1:14" s="10" customFormat="1" ht="18" customHeight="1">
      <c r="A21" s="4" t="s">
        <v>11</v>
      </c>
      <c r="B21" s="49" t="s">
        <v>19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</row>
    <row r="22" spans="1:14" s="38" customFormat="1" ht="45" customHeight="1">
      <c r="A22" s="15"/>
      <c r="B22" s="36" t="s">
        <v>30</v>
      </c>
      <c r="C22" s="40">
        <v>53000</v>
      </c>
      <c r="D22" s="89" t="s">
        <v>56</v>
      </c>
      <c r="E22" s="77">
        <v>0.1</v>
      </c>
      <c r="F22" s="40">
        <v>53000</v>
      </c>
      <c r="G22" s="79">
        <v>45117</v>
      </c>
      <c r="H22" s="41">
        <v>43097</v>
      </c>
      <c r="I22" s="33"/>
      <c r="J22" s="79">
        <v>44020</v>
      </c>
      <c r="K22" s="40">
        <v>3000</v>
      </c>
      <c r="L22" s="42">
        <f>N22</f>
        <v>50000</v>
      </c>
      <c r="M22" s="37"/>
      <c r="N22" s="42">
        <f>C22-K22</f>
        <v>50000</v>
      </c>
    </row>
    <row r="23" spans="1:14" s="38" customFormat="1" ht="30.75" customHeight="1">
      <c r="A23" s="15"/>
      <c r="B23" s="36" t="s">
        <v>30</v>
      </c>
      <c r="C23" s="40">
        <v>16500</v>
      </c>
      <c r="D23" s="77" t="s">
        <v>31</v>
      </c>
      <c r="E23" s="77">
        <v>0.1</v>
      </c>
      <c r="F23" s="40">
        <v>16500</v>
      </c>
      <c r="G23" s="79">
        <v>44330</v>
      </c>
      <c r="H23" s="41">
        <v>43454</v>
      </c>
      <c r="I23" s="33"/>
      <c r="J23" s="79"/>
      <c r="K23" s="40"/>
      <c r="L23" s="42">
        <f>N23</f>
        <v>16500</v>
      </c>
      <c r="M23" s="37"/>
      <c r="N23" s="42">
        <f>C23</f>
        <v>16500</v>
      </c>
    </row>
    <row r="24" spans="1:14" s="38" customFormat="1" ht="30.75" customHeight="1">
      <c r="A24" s="15"/>
      <c r="B24" s="76" t="s">
        <v>28</v>
      </c>
      <c r="C24" s="40">
        <v>0</v>
      </c>
      <c r="D24" s="89" t="s">
        <v>57</v>
      </c>
      <c r="E24" s="77">
        <v>0.1</v>
      </c>
      <c r="F24" s="88">
        <v>247000</v>
      </c>
      <c r="G24" s="79">
        <v>44160</v>
      </c>
      <c r="H24" s="41">
        <v>43991</v>
      </c>
      <c r="I24" s="88">
        <v>247000</v>
      </c>
      <c r="J24" s="79">
        <v>44160</v>
      </c>
      <c r="K24" s="88">
        <v>247000</v>
      </c>
      <c r="L24" s="29">
        <v>0</v>
      </c>
      <c r="M24" s="88"/>
      <c r="N24" s="29">
        <v>0</v>
      </c>
    </row>
    <row r="25" spans="1:14" s="10" customFormat="1" ht="18" customHeight="1">
      <c r="A25" s="8"/>
      <c r="B25" s="16" t="s">
        <v>10</v>
      </c>
      <c r="C25" s="13">
        <f>SUM(C22:C23)</f>
        <v>69500</v>
      </c>
      <c r="D25" s="13"/>
      <c r="E25" s="13"/>
      <c r="F25" s="13"/>
      <c r="G25" s="13"/>
      <c r="H25" s="13"/>
      <c r="I25" s="13">
        <f>SUM(I22:I24)</f>
        <v>247000</v>
      </c>
      <c r="J25" s="13"/>
      <c r="K25" s="13">
        <f>SUM(K22:K24)</f>
        <v>250000</v>
      </c>
      <c r="L25" s="13">
        <f>SUM(L22:L24)</f>
        <v>66500</v>
      </c>
      <c r="M25" s="13">
        <f>SUM(M22:M24)</f>
        <v>0</v>
      </c>
      <c r="N25" s="13">
        <f>SUM(N22:N24)</f>
        <v>66500</v>
      </c>
    </row>
    <row r="26" spans="1:14" s="3" customFormat="1" ht="18" customHeight="1">
      <c r="A26" s="4" t="s">
        <v>12</v>
      </c>
      <c r="B26" s="49" t="s">
        <v>23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</row>
    <row r="27" spans="1:14" s="10" customFormat="1" ht="15" customHeight="1">
      <c r="A27" s="8"/>
      <c r="B27" s="17" t="s">
        <v>10</v>
      </c>
      <c r="C27" s="8">
        <v>0</v>
      </c>
      <c r="D27" s="8"/>
      <c r="E27" s="8"/>
      <c r="F27" s="8"/>
      <c r="G27" s="8"/>
      <c r="H27" s="8"/>
      <c r="I27" s="8"/>
      <c r="J27" s="8"/>
      <c r="K27" s="8"/>
      <c r="L27" s="8">
        <v>0</v>
      </c>
      <c r="M27" s="17"/>
      <c r="N27" s="8">
        <v>0</v>
      </c>
    </row>
    <row r="28" spans="1:14" s="3" customFormat="1" ht="18" customHeight="1">
      <c r="A28" s="4" t="s">
        <v>13</v>
      </c>
      <c r="B28" s="49" t="s">
        <v>24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</row>
    <row r="29" spans="1:14" s="3" customFormat="1" ht="14.25" customHeight="1">
      <c r="A29" s="8"/>
      <c r="B29" s="17" t="s">
        <v>10</v>
      </c>
      <c r="C29" s="8">
        <v>0</v>
      </c>
      <c r="D29" s="8"/>
      <c r="E29" s="8"/>
      <c r="F29" s="8"/>
      <c r="G29" s="8"/>
      <c r="H29" s="8"/>
      <c r="I29" s="8"/>
      <c r="J29" s="8"/>
      <c r="K29" s="8"/>
      <c r="L29" s="8">
        <v>0</v>
      </c>
      <c r="M29" s="17"/>
      <c r="N29" s="8">
        <v>0</v>
      </c>
    </row>
    <row r="30" spans="1:14" s="3" customFormat="1" ht="18" customHeight="1">
      <c r="A30" s="4" t="s">
        <v>14</v>
      </c>
      <c r="B30" s="49" t="s">
        <v>25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1:14" s="10" customFormat="1" ht="15" customHeight="1">
      <c r="A31" s="11"/>
      <c r="B31" s="90" t="s">
        <v>10</v>
      </c>
      <c r="C31" s="8">
        <v>0</v>
      </c>
      <c r="D31" s="18"/>
      <c r="E31" s="19"/>
      <c r="F31" s="20"/>
      <c r="G31" s="21"/>
      <c r="H31" s="20"/>
      <c r="I31" s="20"/>
      <c r="J31" s="22"/>
      <c r="K31" s="8"/>
      <c r="L31" s="8">
        <v>0</v>
      </c>
      <c r="M31" s="23"/>
      <c r="N31" s="8">
        <v>0</v>
      </c>
    </row>
    <row r="32" spans="1:14" s="3" customFormat="1" ht="18" customHeight="1">
      <c r="A32" s="4" t="s">
        <v>15</v>
      </c>
      <c r="B32" s="5" t="s">
        <v>16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s="3" customFormat="1" ht="15" customHeight="1">
      <c r="A33" s="8"/>
      <c r="B33" s="17" t="s">
        <v>10</v>
      </c>
      <c r="C33" s="8">
        <v>0</v>
      </c>
      <c r="D33" s="8"/>
      <c r="E33" s="8"/>
      <c r="F33" s="24"/>
      <c r="G33" s="8"/>
      <c r="H33" s="8"/>
      <c r="I33" s="8"/>
      <c r="J33" s="8"/>
      <c r="K33" s="8"/>
      <c r="L33" s="8">
        <v>0</v>
      </c>
      <c r="M33" s="17"/>
      <c r="N33" s="8">
        <v>0</v>
      </c>
    </row>
    <row r="34" spans="1:14" s="30" customFormat="1" ht="17.25" customHeight="1">
      <c r="A34" s="4" t="s">
        <v>17</v>
      </c>
      <c r="B34" s="25" t="s">
        <v>18</v>
      </c>
      <c r="C34" s="2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31" customFormat="1" ht="16.5">
      <c r="A35" s="11"/>
      <c r="B35" s="16" t="s">
        <v>10</v>
      </c>
      <c r="C35" s="14">
        <f>SUM(C20,C25)</f>
        <v>2312000.6</v>
      </c>
      <c r="D35" s="14"/>
      <c r="E35" s="14"/>
      <c r="F35" s="14"/>
      <c r="G35" s="14"/>
      <c r="H35" s="14"/>
      <c r="I35" s="14">
        <f>SUM(I20,I25)</f>
        <v>2750500.6</v>
      </c>
      <c r="J35" s="14"/>
      <c r="K35" s="14">
        <f>K20+K25+K31</f>
        <v>2492500.6</v>
      </c>
      <c r="L35" s="14">
        <f>L20+L25</f>
        <v>2570000.6</v>
      </c>
      <c r="M35" s="14"/>
      <c r="N35" s="14">
        <f>SUM(N20,N25)</f>
        <v>2570000.6</v>
      </c>
    </row>
    <row r="36" spans="1:14" ht="24.75" customHeight="1">
      <c r="A36" s="44"/>
      <c r="B36" s="52"/>
      <c r="C36" s="52"/>
      <c r="D36" s="52"/>
      <c r="E36" s="52"/>
      <c r="F36" s="52"/>
      <c r="G36" s="52"/>
      <c r="H36" s="52"/>
      <c r="I36" s="52"/>
      <c r="J36" s="52"/>
      <c r="K36" s="45"/>
      <c r="L36" s="45"/>
      <c r="M36" s="46"/>
      <c r="N36" s="47"/>
    </row>
  </sheetData>
  <sheetProtection/>
  <mergeCells count="22">
    <mergeCell ref="B26:N26"/>
    <mergeCell ref="B28:N28"/>
    <mergeCell ref="B36:J36"/>
    <mergeCell ref="A8:A9"/>
    <mergeCell ref="B8:B9"/>
    <mergeCell ref="D8:D9"/>
    <mergeCell ref="E8:E9"/>
    <mergeCell ref="F8:F9"/>
    <mergeCell ref="G8:G9"/>
    <mergeCell ref="I2:I3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H2:H3"/>
    <mergeCell ref="B30:N30"/>
    <mergeCell ref="B21:N21"/>
  </mergeCells>
  <printOptions/>
  <pageMargins left="0.62" right="0.17" top="0.25" bottom="0.16" header="0.17" footer="0.16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2020-12-10T07:03:25Z</cp:lastPrinted>
  <dcterms:created xsi:type="dcterms:W3CDTF">2006-11-06T19:30:46Z</dcterms:created>
  <dcterms:modified xsi:type="dcterms:W3CDTF">2020-12-10T07:03:27Z</dcterms:modified>
  <cp:category/>
  <cp:version/>
  <cp:contentType/>
  <cp:contentStatus/>
</cp:coreProperties>
</file>