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1355" windowHeight="9210" tabRatio="599" activeTab="0"/>
  </bookViews>
  <sheets>
    <sheet name="01.10.18" sheetId="1" r:id="rId1"/>
  </sheets>
  <definedNames>
    <definedName name="_xlnm.Print_Area" localSheetId="0">'01.10.18'!$A$1:$N$43</definedName>
  </definedNames>
  <calcPr fullCalcOnLoad="1"/>
</workbook>
</file>

<file path=xl/sharedStrings.xml><?xml version="1.0" encoding="utf-8"?>
<sst xmlns="http://schemas.openxmlformats.org/spreadsheetml/2006/main" count="72" uniqueCount="54">
  <si>
    <t>№</t>
  </si>
  <si>
    <t>№, дата кредитного договора</t>
  </si>
  <si>
    <t>Кредитор</t>
  </si>
  <si>
    <t>Дата погашения</t>
  </si>
  <si>
    <t>Всего</t>
  </si>
  <si>
    <t>в т.ч. просроченные обязательства</t>
  </si>
  <si>
    <t>в т.ч. текущие обязательства</t>
  </si>
  <si>
    <t>Процентная                 ставка,                                    (% годовых)</t>
  </si>
  <si>
    <t xml:space="preserve"> </t>
  </si>
  <si>
    <t>1.</t>
  </si>
  <si>
    <t>Кредиты полученные в коммерческих российских банках, других организациях</t>
  </si>
  <si>
    <t>Итого</t>
  </si>
  <si>
    <t>2.</t>
  </si>
  <si>
    <t>3.</t>
  </si>
  <si>
    <t>4.</t>
  </si>
  <si>
    <t>5.</t>
  </si>
  <si>
    <t>6.</t>
  </si>
  <si>
    <t>Прочие обязательства</t>
  </si>
  <si>
    <t>7.</t>
  </si>
  <si>
    <t>Итого обязательств</t>
  </si>
  <si>
    <t>Бюджетные ссуды, полученные из бюджетов других уровней</t>
  </si>
  <si>
    <t>Сумма         (тыс. руб.)</t>
  </si>
  <si>
    <t>дата</t>
  </si>
  <si>
    <t>Срок исполнения обязательств по договору, с указанием графиков</t>
  </si>
  <si>
    <t>Государственные ценные бумаги субъектов РФ, муниципальные ценные бумаги</t>
  </si>
  <si>
    <t>Кредиты иностранных банков,фирм и международных организаций, предоставленные субъекту РФ</t>
  </si>
  <si>
    <t>Гарантии (поручительство) предоставленные субъектом РФ, муниципальным образованием по кредитам выданным коммерческими банками</t>
  </si>
  <si>
    <t>сумма (тыс.руб.)</t>
  </si>
  <si>
    <t xml:space="preserve">ПАО  Сбербанк </t>
  </si>
  <si>
    <t>УФК по Орловской области</t>
  </si>
  <si>
    <t>№014/17-КС от 20.03.2017</t>
  </si>
  <si>
    <t>№034/17-КС от 29.05.2017</t>
  </si>
  <si>
    <t>№035/17-КС от 05.06.2017</t>
  </si>
  <si>
    <t>№036/17-КС от 05.06.2017</t>
  </si>
  <si>
    <t>№050/17-КС от 22.08.2017</t>
  </si>
  <si>
    <t>№060/17-КС от 30.10.2017</t>
  </si>
  <si>
    <t>Департамент финансов Орловской области</t>
  </si>
  <si>
    <t>№10 от 21.12.2017</t>
  </si>
  <si>
    <r>
      <t>Величина госдолга (муниципального долга) на</t>
    </r>
    <r>
      <rPr>
        <b/>
        <sz val="10"/>
        <rFont val="Arial Cyr"/>
        <family val="0"/>
      </rPr>
      <t xml:space="preserve"> 01.01.2018 г.</t>
    </r>
    <r>
      <rPr>
        <sz val="10"/>
        <rFont val="Arial Cyr"/>
        <family val="0"/>
      </rPr>
      <t xml:space="preserve"> (тыс.руб.)</t>
    </r>
  </si>
  <si>
    <t>№54-09-18/3 от 14.03.2018</t>
  </si>
  <si>
    <t>№021/18-КС от 30.03.2018</t>
  </si>
  <si>
    <t xml:space="preserve">ПАО "Совкомбанк" </t>
  </si>
  <si>
    <t>№033/18-КС от 22.05.2018</t>
  </si>
  <si>
    <t>№035/18-КС от 25.05.2018</t>
  </si>
  <si>
    <t>№036/18-КС от 29.05.2018</t>
  </si>
  <si>
    <t>Дата получения</t>
  </si>
  <si>
    <t xml:space="preserve">Получено в 2018 г.           (тыс. руб.)                                     </t>
  </si>
  <si>
    <t xml:space="preserve">Погашено в 2018 г.                 </t>
  </si>
  <si>
    <t>№049/18-КС от 28.08.2018</t>
  </si>
  <si>
    <t>№053/18-КС от 24.09.2018</t>
  </si>
  <si>
    <t xml:space="preserve">АО Банк "Северный морской путь" </t>
  </si>
  <si>
    <t>№051/18-КС от 24.09.2018</t>
  </si>
  <si>
    <t xml:space="preserve">                          Выписка (расшифровка) из долговой книги города Орла по состоянию на 01.10.2018 года</t>
  </si>
  <si>
    <r>
      <t>Задолженность на</t>
    </r>
    <r>
      <rPr>
        <b/>
        <sz val="10"/>
        <rFont val="Arial Cyr"/>
        <family val="0"/>
      </rPr>
      <t xml:space="preserve"> 01.10.2018 г</t>
    </r>
    <r>
      <rPr>
        <sz val="10"/>
        <rFont val="Arial Cyr"/>
        <family val="0"/>
      </rPr>
      <t>. (тыс.руб.)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</si>
</sst>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</numFmts>
  <fonts count="44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3"/>
      <name val="Times New Roman"/>
      <family val="1"/>
    </font>
    <font>
      <sz val="11"/>
      <color indexed="10"/>
      <name val="Arial Cyr"/>
      <family val="0"/>
    </font>
    <font>
      <b/>
      <sz val="11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wrapText="1"/>
    </xf>
    <xf numFmtId="4" fontId="6" fillId="0" borderId="10" xfId="0" applyNumberFormat="1" applyFont="1" applyBorder="1" applyAlignment="1">
      <alignment horizontal="right"/>
    </xf>
    <xf numFmtId="4" fontId="6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6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4" fontId="6" fillId="0" borderId="10" xfId="0" applyNumberFormat="1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165" fontId="6" fillId="0" borderId="10" xfId="0" applyNumberFormat="1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165" fontId="6" fillId="0" borderId="10" xfId="0" applyNumberFormat="1" applyFont="1" applyBorder="1" applyAlignment="1">
      <alignment horizontal="center" vertical="top"/>
    </xf>
    <xf numFmtId="4" fontId="6" fillId="0" borderId="10" xfId="0" applyNumberFormat="1" applyFont="1" applyBorder="1" applyAlignment="1">
      <alignment vertical="top"/>
    </xf>
    <xf numFmtId="0" fontId="1" fillId="0" borderId="12" xfId="0" applyFont="1" applyBorder="1" applyAlignment="1">
      <alignment/>
    </xf>
    <xf numFmtId="0" fontId="6" fillId="33" borderId="11" xfId="0" applyFont="1" applyFill="1" applyBorder="1" applyAlignment="1">
      <alignment horizontal="left" wrapText="1"/>
    </xf>
    <xf numFmtId="0" fontId="6" fillId="33" borderId="13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horizontal="right"/>
    </xf>
    <xf numFmtId="0" fontId="6" fillId="34" borderId="0" xfId="0" applyFont="1" applyFill="1" applyAlignment="1">
      <alignment/>
    </xf>
    <xf numFmtId="4" fontId="1" fillId="0" borderId="10" xfId="0" applyNumberFormat="1" applyFont="1" applyFill="1" applyBorder="1" applyAlignment="1">
      <alignment horizontal="right"/>
    </xf>
    <xf numFmtId="14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wrapText="1"/>
    </xf>
    <xf numFmtId="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vertical="center"/>
    </xf>
    <xf numFmtId="4" fontId="6" fillId="0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71" fontId="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4" fontId="8" fillId="0" borderId="10" xfId="0" applyNumberFormat="1" applyFont="1" applyBorder="1" applyAlignment="1">
      <alignment/>
    </xf>
    <xf numFmtId="14" fontId="8" fillId="0" borderId="10" xfId="0" applyNumberFormat="1" applyFont="1" applyBorder="1" applyAlignment="1">
      <alignment vertical="center"/>
    </xf>
    <xf numFmtId="0" fontId="9" fillId="0" borderId="0" xfId="0" applyFont="1" applyAlignment="1">
      <alignment/>
    </xf>
    <xf numFmtId="171" fontId="1" fillId="0" borderId="14" xfId="0" applyNumberFormat="1" applyFont="1" applyBorder="1" applyAlignment="1">
      <alignment horizontal="right"/>
    </xf>
    <xf numFmtId="171" fontId="1" fillId="0" borderId="15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6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5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right"/>
    </xf>
    <xf numFmtId="14" fontId="1" fillId="0" borderId="15" xfId="0" applyNumberFormat="1" applyFont="1" applyBorder="1" applyAlignment="1">
      <alignment horizontal="right"/>
    </xf>
    <xf numFmtId="0" fontId="2" fillId="0" borderId="17" xfId="0" applyFont="1" applyBorder="1" applyAlignment="1">
      <alignment horizontal="left"/>
    </xf>
    <xf numFmtId="0" fontId="1" fillId="0" borderId="14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2" fontId="1" fillId="0" borderId="14" xfId="0" applyNumberFormat="1" applyFont="1" applyFill="1" applyBorder="1" applyAlignment="1">
      <alignment horizontal="right" vertical="center"/>
    </xf>
    <xf numFmtId="2" fontId="1" fillId="0" borderId="16" xfId="0" applyNumberFormat="1" applyFont="1" applyFill="1" applyBorder="1" applyAlignment="1">
      <alignment horizontal="right" vertical="center"/>
    </xf>
    <xf numFmtId="2" fontId="1" fillId="0" borderId="15" xfId="0" applyNumberFormat="1" applyFont="1" applyFill="1" applyBorder="1" applyAlignment="1">
      <alignment horizontal="right" vertical="center"/>
    </xf>
    <xf numFmtId="0" fontId="1" fillId="0" borderId="14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" fontId="1" fillId="0" borderId="14" xfId="0" applyNumberFormat="1" applyFont="1" applyFill="1" applyBorder="1" applyAlignment="1">
      <alignment horizontal="right" vertical="center"/>
    </xf>
    <xf numFmtId="4" fontId="1" fillId="0" borderId="16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14" fontId="1" fillId="0" borderId="14" xfId="0" applyNumberFormat="1" applyFont="1" applyFill="1" applyBorder="1" applyAlignment="1">
      <alignment horizontal="right" vertical="center"/>
    </xf>
    <xf numFmtId="14" fontId="1" fillId="0" borderId="16" xfId="0" applyNumberFormat="1" applyFont="1" applyFill="1" applyBorder="1" applyAlignment="1">
      <alignment horizontal="right" vertical="center"/>
    </xf>
    <xf numFmtId="14" fontId="1" fillId="0" borderId="15" xfId="0" applyNumberFormat="1" applyFont="1" applyFill="1" applyBorder="1" applyAlignment="1">
      <alignment horizontal="right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6" fillId="33" borderId="11" xfId="0" applyFont="1" applyFill="1" applyBorder="1" applyAlignment="1">
      <alignment/>
    </xf>
    <xf numFmtId="0" fontId="6" fillId="33" borderId="12" xfId="0" applyFont="1" applyFill="1" applyBorder="1" applyAlignment="1">
      <alignment/>
    </xf>
    <xf numFmtId="0" fontId="6" fillId="33" borderId="13" xfId="0" applyFont="1" applyFill="1" applyBorder="1" applyAlignment="1">
      <alignment/>
    </xf>
    <xf numFmtId="2" fontId="1" fillId="0" borderId="14" xfId="0" applyNumberFormat="1" applyFont="1" applyBorder="1" applyAlignment="1">
      <alignment horizontal="right" vertical="center"/>
    </xf>
    <xf numFmtId="2" fontId="1" fillId="0" borderId="16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0" fontId="6" fillId="0" borderId="18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15" xfId="0" applyNumberFormat="1" applyFont="1" applyBorder="1" applyAlignment="1">
      <alignment horizontal="center"/>
    </xf>
    <xf numFmtId="0" fontId="1" fillId="0" borderId="14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4" fontId="1" fillId="0" borderId="14" xfId="0" applyNumberFormat="1" applyFont="1" applyBorder="1" applyAlignment="1">
      <alignment horizontal="right"/>
    </xf>
    <xf numFmtId="4" fontId="1" fillId="0" borderId="15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O43"/>
  <sheetViews>
    <sheetView tabSelected="1" view="pageBreakPreview" zoomScaleSheetLayoutView="100" zoomScalePageLayoutView="0" workbookViewId="0" topLeftCell="A1">
      <selection activeCell="D54" sqref="D54"/>
    </sheetView>
  </sheetViews>
  <sheetFormatPr defaultColWidth="9.00390625" defaultRowHeight="12.75"/>
  <cols>
    <col min="1" max="1" width="3.125" style="0" customWidth="1"/>
    <col min="2" max="2" width="30.25390625" style="0" customWidth="1"/>
    <col min="3" max="3" width="15.00390625" style="0" customWidth="1"/>
    <col min="4" max="4" width="26.625" style="0" customWidth="1"/>
    <col min="5" max="5" width="11.75390625" style="0" customWidth="1"/>
    <col min="6" max="6" width="12.75390625" style="0" customWidth="1"/>
    <col min="7" max="7" width="13.00390625" style="0" customWidth="1"/>
    <col min="8" max="8" width="11.375" style="0" customWidth="1"/>
    <col min="9" max="9" width="13.875" style="0" customWidth="1"/>
    <col min="10" max="10" width="11.875" style="0" customWidth="1"/>
    <col min="11" max="11" width="15.625" style="0" customWidth="1"/>
    <col min="12" max="12" width="12.75390625" style="0" customWidth="1"/>
    <col min="13" max="13" width="13.875" style="0" customWidth="1"/>
    <col min="14" max="14" width="16.25390625" style="0" customWidth="1"/>
  </cols>
  <sheetData>
    <row r="1" spans="1:14" ht="20.25" customHeight="1">
      <c r="A1" s="103" t="s">
        <v>52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</row>
    <row r="2" spans="1:14" ht="47.25" customHeight="1">
      <c r="A2" s="104" t="s">
        <v>0</v>
      </c>
      <c r="B2" s="104" t="s">
        <v>2</v>
      </c>
      <c r="C2" s="106" t="s">
        <v>38</v>
      </c>
      <c r="D2" s="104" t="s">
        <v>1</v>
      </c>
      <c r="E2" s="108" t="s">
        <v>7</v>
      </c>
      <c r="F2" s="110" t="s">
        <v>23</v>
      </c>
      <c r="G2" s="111"/>
      <c r="H2" s="108" t="s">
        <v>45</v>
      </c>
      <c r="I2" s="108" t="s">
        <v>46</v>
      </c>
      <c r="J2" s="110" t="s">
        <v>47</v>
      </c>
      <c r="K2" s="111"/>
      <c r="L2" s="112" t="s">
        <v>53</v>
      </c>
      <c r="M2" s="113"/>
      <c r="N2" s="114"/>
    </row>
    <row r="3" spans="1:14" ht="36" customHeight="1">
      <c r="A3" s="105"/>
      <c r="B3" s="105"/>
      <c r="C3" s="107"/>
      <c r="D3" s="105"/>
      <c r="E3" s="109"/>
      <c r="F3" s="2" t="s">
        <v>21</v>
      </c>
      <c r="G3" s="2" t="s">
        <v>3</v>
      </c>
      <c r="H3" s="109"/>
      <c r="I3" s="109"/>
      <c r="J3" s="2" t="s">
        <v>22</v>
      </c>
      <c r="K3" s="2" t="s">
        <v>27</v>
      </c>
      <c r="L3" s="3" t="s">
        <v>4</v>
      </c>
      <c r="M3" s="4" t="s">
        <v>5</v>
      </c>
      <c r="N3" s="4" t="s">
        <v>6</v>
      </c>
    </row>
    <row r="4" spans="1:14" ht="12.75" customHeight="1">
      <c r="A4" s="1"/>
      <c r="B4" s="1">
        <v>2</v>
      </c>
      <c r="C4" s="1">
        <v>3</v>
      </c>
      <c r="D4" s="1">
        <v>4</v>
      </c>
      <c r="E4" s="1">
        <v>5</v>
      </c>
      <c r="F4" s="1">
        <v>6</v>
      </c>
      <c r="G4" s="1">
        <v>7</v>
      </c>
      <c r="H4" s="1"/>
      <c r="I4" s="1"/>
      <c r="J4" s="1"/>
      <c r="K4" s="1"/>
      <c r="L4" s="1">
        <v>8</v>
      </c>
      <c r="M4" s="1">
        <v>9</v>
      </c>
      <c r="N4" s="1">
        <v>10</v>
      </c>
    </row>
    <row r="5" spans="1:14" s="11" customFormat="1" ht="18" customHeight="1">
      <c r="A5" s="12" t="s">
        <v>9</v>
      </c>
      <c r="B5" s="13" t="s">
        <v>10</v>
      </c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5"/>
    </row>
    <row r="6" spans="1:14" s="11" customFormat="1" ht="18" customHeight="1">
      <c r="A6" s="16"/>
      <c r="B6" s="17" t="s">
        <v>28</v>
      </c>
      <c r="C6" s="18">
        <v>100000</v>
      </c>
      <c r="D6" s="40" t="s">
        <v>30</v>
      </c>
      <c r="E6" s="41">
        <v>11.5</v>
      </c>
      <c r="F6" s="18">
        <v>100000</v>
      </c>
      <c r="G6" s="42">
        <v>43179</v>
      </c>
      <c r="H6" s="42">
        <v>42814</v>
      </c>
      <c r="I6" s="18"/>
      <c r="J6" s="44">
        <v>43179</v>
      </c>
      <c r="K6" s="18">
        <v>100000</v>
      </c>
      <c r="L6" s="19">
        <f>N6</f>
        <v>0</v>
      </c>
      <c r="M6" s="43"/>
      <c r="N6" s="19">
        <f>C6-K6</f>
        <v>0</v>
      </c>
    </row>
    <row r="7" spans="1:14" s="11" customFormat="1" ht="18" customHeight="1">
      <c r="A7" s="16"/>
      <c r="B7" s="119" t="s">
        <v>41</v>
      </c>
      <c r="C7" s="64">
        <v>933500.6</v>
      </c>
      <c r="D7" s="94" t="s">
        <v>31</v>
      </c>
      <c r="E7" s="100">
        <v>9.89</v>
      </c>
      <c r="F7" s="70">
        <v>933500.6</v>
      </c>
      <c r="G7" s="67">
        <v>43249</v>
      </c>
      <c r="H7" s="67">
        <v>42884</v>
      </c>
      <c r="I7" s="64"/>
      <c r="J7" s="44">
        <v>43179</v>
      </c>
      <c r="K7" s="18">
        <f>94000</f>
        <v>94000</v>
      </c>
      <c r="L7" s="64">
        <f>N7</f>
        <v>0</v>
      </c>
      <c r="M7" s="64"/>
      <c r="N7" s="64">
        <f>C7-K7-K8-K9-K10-K11</f>
        <v>0</v>
      </c>
    </row>
    <row r="8" spans="1:14" s="11" customFormat="1" ht="18" customHeight="1">
      <c r="A8" s="16"/>
      <c r="B8" s="120"/>
      <c r="C8" s="65"/>
      <c r="D8" s="95"/>
      <c r="E8" s="101"/>
      <c r="F8" s="71"/>
      <c r="G8" s="68"/>
      <c r="H8" s="68"/>
      <c r="I8" s="65"/>
      <c r="J8" s="42">
        <v>43196</v>
      </c>
      <c r="K8" s="18">
        <v>100000</v>
      </c>
      <c r="L8" s="65"/>
      <c r="M8" s="65"/>
      <c r="N8" s="65"/>
    </row>
    <row r="9" spans="1:14" s="11" customFormat="1" ht="18" customHeight="1">
      <c r="A9" s="16"/>
      <c r="B9" s="120"/>
      <c r="C9" s="65"/>
      <c r="D9" s="95"/>
      <c r="E9" s="101"/>
      <c r="F9" s="71"/>
      <c r="G9" s="68"/>
      <c r="H9" s="68"/>
      <c r="I9" s="65"/>
      <c r="J9" s="42">
        <v>43244</v>
      </c>
      <c r="K9" s="18">
        <v>230000</v>
      </c>
      <c r="L9" s="65"/>
      <c r="M9" s="65"/>
      <c r="N9" s="65"/>
    </row>
    <row r="10" spans="1:14" s="11" customFormat="1" ht="18" customHeight="1">
      <c r="A10" s="16"/>
      <c r="B10" s="120"/>
      <c r="C10" s="65"/>
      <c r="D10" s="95"/>
      <c r="E10" s="101"/>
      <c r="F10" s="71"/>
      <c r="G10" s="68"/>
      <c r="H10" s="68"/>
      <c r="I10" s="65"/>
      <c r="J10" s="42">
        <v>43248</v>
      </c>
      <c r="K10" s="18">
        <v>236000</v>
      </c>
      <c r="L10" s="65"/>
      <c r="M10" s="65"/>
      <c r="N10" s="65"/>
    </row>
    <row r="11" spans="1:14" s="11" customFormat="1" ht="18" customHeight="1">
      <c r="A11" s="16"/>
      <c r="B11" s="121"/>
      <c r="C11" s="66"/>
      <c r="D11" s="96"/>
      <c r="E11" s="102"/>
      <c r="F11" s="72"/>
      <c r="G11" s="69"/>
      <c r="H11" s="69"/>
      <c r="I11" s="66"/>
      <c r="J11" s="42">
        <v>43249</v>
      </c>
      <c r="K11" s="18">
        <v>273500.6</v>
      </c>
      <c r="L11" s="66"/>
      <c r="M11" s="66"/>
      <c r="N11" s="66"/>
    </row>
    <row r="12" spans="1:14" s="11" customFormat="1" ht="18" customHeight="1">
      <c r="A12" s="16"/>
      <c r="B12" s="17" t="s">
        <v>28</v>
      </c>
      <c r="C12" s="18">
        <v>236000</v>
      </c>
      <c r="D12" s="40" t="s">
        <v>32</v>
      </c>
      <c r="E12" s="41">
        <v>9.42</v>
      </c>
      <c r="F12" s="18">
        <v>236000</v>
      </c>
      <c r="G12" s="42">
        <v>43256</v>
      </c>
      <c r="H12" s="42">
        <v>42891</v>
      </c>
      <c r="I12" s="18"/>
      <c r="J12" s="42">
        <v>43249</v>
      </c>
      <c r="K12" s="18">
        <v>236000</v>
      </c>
      <c r="L12" s="19">
        <f aca="true" t="shared" si="0" ref="L12:L24">N12</f>
        <v>0</v>
      </c>
      <c r="M12" s="43"/>
      <c r="N12" s="19">
        <f aca="true" t="shared" si="1" ref="N12:N18">C12-K12</f>
        <v>0</v>
      </c>
    </row>
    <row r="13" spans="1:14" s="11" customFormat="1" ht="18" customHeight="1">
      <c r="A13" s="16"/>
      <c r="B13" s="17" t="s">
        <v>28</v>
      </c>
      <c r="C13" s="18">
        <v>230000</v>
      </c>
      <c r="D13" s="40" t="s">
        <v>33</v>
      </c>
      <c r="E13" s="41">
        <v>9.44</v>
      </c>
      <c r="F13" s="18">
        <v>230000</v>
      </c>
      <c r="G13" s="42">
        <v>43256</v>
      </c>
      <c r="H13" s="42">
        <v>42891</v>
      </c>
      <c r="I13" s="18"/>
      <c r="J13" s="42">
        <v>43249</v>
      </c>
      <c r="K13" s="18">
        <v>230000</v>
      </c>
      <c r="L13" s="19">
        <f t="shared" si="0"/>
        <v>0</v>
      </c>
      <c r="M13" s="43"/>
      <c r="N13" s="19">
        <f t="shared" si="1"/>
        <v>0</v>
      </c>
    </row>
    <row r="14" spans="1:14" s="11" customFormat="1" ht="18" customHeight="1">
      <c r="A14" s="16"/>
      <c r="B14" s="17" t="s">
        <v>28</v>
      </c>
      <c r="C14" s="18">
        <v>133000</v>
      </c>
      <c r="D14" s="40" t="s">
        <v>34</v>
      </c>
      <c r="E14" s="41">
        <v>9.7</v>
      </c>
      <c r="F14" s="18">
        <v>133000</v>
      </c>
      <c r="G14" s="42">
        <v>43340</v>
      </c>
      <c r="H14" s="42">
        <v>42975</v>
      </c>
      <c r="I14" s="18"/>
      <c r="J14" s="44">
        <v>43284</v>
      </c>
      <c r="K14" s="18">
        <v>133000</v>
      </c>
      <c r="L14" s="19">
        <f t="shared" si="0"/>
        <v>0</v>
      </c>
      <c r="M14" s="43"/>
      <c r="N14" s="19">
        <f t="shared" si="1"/>
        <v>0</v>
      </c>
    </row>
    <row r="15" spans="1:14" s="46" customFormat="1" ht="18" customHeight="1">
      <c r="A15" s="76"/>
      <c r="B15" s="85" t="s">
        <v>28</v>
      </c>
      <c r="C15" s="51">
        <v>200000</v>
      </c>
      <c r="D15" s="79" t="s">
        <v>35</v>
      </c>
      <c r="E15" s="82">
        <v>8.97</v>
      </c>
      <c r="F15" s="88">
        <v>500000</v>
      </c>
      <c r="G15" s="91">
        <v>43404</v>
      </c>
      <c r="H15" s="52">
        <v>43039</v>
      </c>
      <c r="I15" s="51"/>
      <c r="J15" s="53">
        <v>43284</v>
      </c>
      <c r="K15" s="51">
        <v>61000</v>
      </c>
      <c r="L15" s="47">
        <f t="shared" si="0"/>
        <v>139000</v>
      </c>
      <c r="M15" s="54"/>
      <c r="N15" s="19">
        <f t="shared" si="1"/>
        <v>139000</v>
      </c>
    </row>
    <row r="16" spans="1:14" s="46" customFormat="1" ht="18" customHeight="1">
      <c r="A16" s="77"/>
      <c r="B16" s="86"/>
      <c r="C16" s="51">
        <v>150000</v>
      </c>
      <c r="D16" s="80"/>
      <c r="E16" s="83"/>
      <c r="F16" s="89"/>
      <c r="G16" s="92"/>
      <c r="H16" s="52">
        <v>43053</v>
      </c>
      <c r="I16" s="51"/>
      <c r="J16" s="53"/>
      <c r="K16" s="51"/>
      <c r="L16" s="47">
        <f t="shared" si="0"/>
        <v>150000</v>
      </c>
      <c r="M16" s="54"/>
      <c r="N16" s="19">
        <f t="shared" si="1"/>
        <v>150000</v>
      </c>
    </row>
    <row r="17" spans="1:14" s="46" customFormat="1" ht="18" customHeight="1">
      <c r="A17" s="77"/>
      <c r="B17" s="86"/>
      <c r="C17" s="51">
        <v>60000</v>
      </c>
      <c r="D17" s="80"/>
      <c r="E17" s="83"/>
      <c r="F17" s="89"/>
      <c r="G17" s="92"/>
      <c r="H17" s="52">
        <v>43073</v>
      </c>
      <c r="I17" s="51"/>
      <c r="J17" s="53"/>
      <c r="K17" s="51"/>
      <c r="L17" s="47">
        <f t="shared" si="0"/>
        <v>60000</v>
      </c>
      <c r="M17" s="54"/>
      <c r="N17" s="19">
        <f t="shared" si="1"/>
        <v>60000</v>
      </c>
    </row>
    <row r="18" spans="1:14" s="46" customFormat="1" ht="18" customHeight="1">
      <c r="A18" s="78"/>
      <c r="B18" s="87"/>
      <c r="C18" s="51">
        <v>90000</v>
      </c>
      <c r="D18" s="81"/>
      <c r="E18" s="84"/>
      <c r="F18" s="90"/>
      <c r="G18" s="93"/>
      <c r="H18" s="52">
        <v>43091</v>
      </c>
      <c r="I18" s="51"/>
      <c r="J18" s="53"/>
      <c r="K18" s="51"/>
      <c r="L18" s="47">
        <f t="shared" si="0"/>
        <v>90000</v>
      </c>
      <c r="M18" s="54"/>
      <c r="N18" s="19">
        <f t="shared" si="1"/>
        <v>90000</v>
      </c>
    </row>
    <row r="19" spans="1:14" s="11" customFormat="1" ht="18" customHeight="1">
      <c r="A19" s="16"/>
      <c r="B19" s="17" t="s">
        <v>28</v>
      </c>
      <c r="C19" s="18"/>
      <c r="D19" s="40" t="s">
        <v>40</v>
      </c>
      <c r="E19" s="41">
        <v>9</v>
      </c>
      <c r="F19" s="18">
        <v>100000</v>
      </c>
      <c r="G19" s="42">
        <v>43560</v>
      </c>
      <c r="H19" s="42">
        <v>43195</v>
      </c>
      <c r="I19" s="18">
        <v>100000</v>
      </c>
      <c r="J19" s="44"/>
      <c r="K19" s="18"/>
      <c r="L19" s="19">
        <f t="shared" si="0"/>
        <v>100000</v>
      </c>
      <c r="M19" s="43"/>
      <c r="N19" s="19">
        <f aca="true" t="shared" si="2" ref="N19:N26">I19-K19</f>
        <v>100000</v>
      </c>
    </row>
    <row r="20" spans="1:14" s="11" customFormat="1" ht="18" customHeight="1">
      <c r="A20" s="16"/>
      <c r="B20" s="17" t="s">
        <v>28</v>
      </c>
      <c r="C20" s="18"/>
      <c r="D20" s="40" t="s">
        <v>42</v>
      </c>
      <c r="E20" s="57">
        <v>7.705</v>
      </c>
      <c r="F20" s="18">
        <v>230000</v>
      </c>
      <c r="G20" s="42">
        <v>43608</v>
      </c>
      <c r="H20" s="42">
        <v>43243</v>
      </c>
      <c r="I20" s="18">
        <v>230000</v>
      </c>
      <c r="J20" s="44"/>
      <c r="K20" s="18"/>
      <c r="L20" s="19">
        <f t="shared" si="0"/>
        <v>230000</v>
      </c>
      <c r="M20" s="43"/>
      <c r="N20" s="19">
        <f t="shared" si="2"/>
        <v>230000</v>
      </c>
    </row>
    <row r="21" spans="1:14" s="11" customFormat="1" ht="18" customHeight="1">
      <c r="A21" s="16"/>
      <c r="B21" s="17" t="s">
        <v>28</v>
      </c>
      <c r="C21" s="18"/>
      <c r="D21" s="40" t="s">
        <v>43</v>
      </c>
      <c r="E21" s="57">
        <v>7.705</v>
      </c>
      <c r="F21" s="18">
        <v>236000</v>
      </c>
      <c r="G21" s="42">
        <v>43610</v>
      </c>
      <c r="H21" s="42">
        <v>43245</v>
      </c>
      <c r="I21" s="18">
        <v>236000</v>
      </c>
      <c r="J21" s="44"/>
      <c r="K21" s="18"/>
      <c r="L21" s="19">
        <f t="shared" si="0"/>
        <v>236000</v>
      </c>
      <c r="M21" s="43"/>
      <c r="N21" s="19">
        <f t="shared" si="2"/>
        <v>236000</v>
      </c>
    </row>
    <row r="22" spans="1:14" s="11" customFormat="1" ht="18" customHeight="1">
      <c r="A22" s="115"/>
      <c r="B22" s="85" t="s">
        <v>28</v>
      </c>
      <c r="C22" s="117"/>
      <c r="D22" s="115" t="s">
        <v>44</v>
      </c>
      <c r="E22" s="62">
        <v>8.955</v>
      </c>
      <c r="F22" s="122">
        <v>933500.6</v>
      </c>
      <c r="G22" s="73">
        <v>43614</v>
      </c>
      <c r="H22" s="42">
        <v>43249</v>
      </c>
      <c r="I22" s="18">
        <v>739500.6</v>
      </c>
      <c r="J22" s="44"/>
      <c r="K22" s="18"/>
      <c r="L22" s="19">
        <f t="shared" si="0"/>
        <v>739500.6</v>
      </c>
      <c r="M22" s="43"/>
      <c r="N22" s="19">
        <f t="shared" si="2"/>
        <v>739500.6</v>
      </c>
    </row>
    <row r="23" spans="1:14" s="11" customFormat="1" ht="18" customHeight="1">
      <c r="A23" s="116"/>
      <c r="B23" s="86"/>
      <c r="C23" s="118"/>
      <c r="D23" s="116"/>
      <c r="E23" s="63"/>
      <c r="F23" s="123"/>
      <c r="G23" s="74"/>
      <c r="H23" s="42">
        <v>43266</v>
      </c>
      <c r="I23" s="47">
        <v>194000</v>
      </c>
      <c r="J23" s="44"/>
      <c r="K23" s="18"/>
      <c r="L23" s="19">
        <f t="shared" si="0"/>
        <v>194000</v>
      </c>
      <c r="M23" s="43"/>
      <c r="N23" s="19">
        <f t="shared" si="2"/>
        <v>194000</v>
      </c>
    </row>
    <row r="24" spans="1:14" s="61" customFormat="1" ht="30" customHeight="1">
      <c r="A24" s="58"/>
      <c r="B24" s="17" t="s">
        <v>50</v>
      </c>
      <c r="C24" s="18"/>
      <c r="D24" s="40" t="s">
        <v>51</v>
      </c>
      <c r="E24" s="41">
        <v>8.1</v>
      </c>
      <c r="F24" s="18">
        <v>110000</v>
      </c>
      <c r="G24" s="42">
        <v>43734</v>
      </c>
      <c r="H24" s="42">
        <v>43369</v>
      </c>
      <c r="I24" s="18">
        <v>110000</v>
      </c>
      <c r="J24" s="60"/>
      <c r="K24" s="59"/>
      <c r="L24" s="19">
        <f t="shared" si="0"/>
        <v>110000</v>
      </c>
      <c r="M24" s="43"/>
      <c r="N24" s="19">
        <f t="shared" si="2"/>
        <v>110000</v>
      </c>
    </row>
    <row r="25" spans="1:14" s="61" customFormat="1" ht="18" customHeight="1">
      <c r="A25" s="58"/>
      <c r="B25" s="17" t="s">
        <v>28</v>
      </c>
      <c r="C25" s="18"/>
      <c r="D25" s="40" t="s">
        <v>48</v>
      </c>
      <c r="E25" s="41">
        <v>7.96</v>
      </c>
      <c r="F25" s="18">
        <v>133000</v>
      </c>
      <c r="G25" s="42">
        <v>43735</v>
      </c>
      <c r="H25" s="42">
        <v>43370</v>
      </c>
      <c r="I25" s="18">
        <v>133000</v>
      </c>
      <c r="J25" s="60"/>
      <c r="K25" s="59"/>
      <c r="L25" s="19">
        <f>N25</f>
        <v>133000</v>
      </c>
      <c r="M25" s="43"/>
      <c r="N25" s="19">
        <f t="shared" si="2"/>
        <v>133000</v>
      </c>
    </row>
    <row r="26" spans="1:14" s="61" customFormat="1" ht="18" customHeight="1">
      <c r="A26" s="58"/>
      <c r="B26" s="17" t="s">
        <v>28</v>
      </c>
      <c r="C26" s="59"/>
      <c r="D26" s="40" t="s">
        <v>49</v>
      </c>
      <c r="E26" s="41">
        <v>8.1</v>
      </c>
      <c r="F26" s="18">
        <v>240000</v>
      </c>
      <c r="G26" s="42">
        <v>43735</v>
      </c>
      <c r="H26" s="42">
        <v>43370</v>
      </c>
      <c r="I26" s="18">
        <v>61000</v>
      </c>
      <c r="J26" s="44"/>
      <c r="K26" s="18"/>
      <c r="L26" s="19">
        <f>N26</f>
        <v>61000</v>
      </c>
      <c r="M26" s="43"/>
      <c r="N26" s="19">
        <f t="shared" si="2"/>
        <v>61000</v>
      </c>
    </row>
    <row r="27" spans="1:14" s="20" customFormat="1" ht="18" customHeight="1">
      <c r="A27" s="21"/>
      <c r="B27" s="22" t="s">
        <v>11</v>
      </c>
      <c r="C27" s="24">
        <f>SUM(C6:C23)</f>
        <v>2132500.6</v>
      </c>
      <c r="D27" s="24"/>
      <c r="E27" s="24"/>
      <c r="F27" s="24"/>
      <c r="G27" s="24"/>
      <c r="H27" s="24"/>
      <c r="I27" s="55">
        <f>SUM(I6:I26)</f>
        <v>1803500.6</v>
      </c>
      <c r="J27" s="55"/>
      <c r="K27" s="55">
        <f>SUM(K6:K26)</f>
        <v>1693500.6</v>
      </c>
      <c r="L27" s="55">
        <f>SUM(L6:L26)</f>
        <v>2242500.6</v>
      </c>
      <c r="M27" s="55">
        <f>SUM(M6:M23)</f>
        <v>0</v>
      </c>
      <c r="N27" s="55">
        <f>SUM(N6:N26)</f>
        <v>2242500.6</v>
      </c>
    </row>
    <row r="28" spans="1:14" s="20" customFormat="1" ht="18" customHeight="1">
      <c r="A28" s="12" t="s">
        <v>12</v>
      </c>
      <c r="B28" s="97" t="s">
        <v>20</v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9"/>
    </row>
    <row r="29" spans="1:14" s="46" customFormat="1" ht="30.75" customHeight="1">
      <c r="A29" s="25"/>
      <c r="B29" s="50" t="s">
        <v>36</v>
      </c>
      <c r="C29" s="47">
        <v>53000</v>
      </c>
      <c r="D29" s="39" t="s">
        <v>37</v>
      </c>
      <c r="E29" s="45">
        <v>0.1</v>
      </c>
      <c r="F29" s="47">
        <v>53000</v>
      </c>
      <c r="G29" s="48">
        <v>44032</v>
      </c>
      <c r="H29" s="48">
        <v>43097</v>
      </c>
      <c r="I29" s="47"/>
      <c r="J29" s="48"/>
      <c r="K29" s="47"/>
      <c r="L29" s="19">
        <f>N29</f>
        <v>53000</v>
      </c>
      <c r="M29" s="49"/>
      <c r="N29" s="19">
        <f>C29-K29</f>
        <v>53000</v>
      </c>
    </row>
    <row r="30" spans="1:14" s="46" customFormat="1" ht="30.75" customHeight="1">
      <c r="A30" s="25"/>
      <c r="B30" s="26" t="s">
        <v>29</v>
      </c>
      <c r="C30" s="47">
        <v>0</v>
      </c>
      <c r="D30" s="39" t="s">
        <v>39</v>
      </c>
      <c r="E30" s="45">
        <v>0.1</v>
      </c>
      <c r="F30" s="47">
        <v>194000</v>
      </c>
      <c r="G30" s="48">
        <v>43266</v>
      </c>
      <c r="H30" s="48">
        <v>43178</v>
      </c>
      <c r="I30" s="47">
        <v>194000</v>
      </c>
      <c r="J30" s="48">
        <v>43266</v>
      </c>
      <c r="K30" s="47">
        <v>194000</v>
      </c>
      <c r="L30" s="19">
        <f>N30</f>
        <v>0</v>
      </c>
      <c r="M30" s="49"/>
      <c r="N30" s="19">
        <f>I30-K30</f>
        <v>0</v>
      </c>
    </row>
    <row r="31" spans="1:14" s="46" customFormat="1" ht="20.25" customHeight="1">
      <c r="A31" s="25"/>
      <c r="B31" s="26" t="s">
        <v>29</v>
      </c>
      <c r="C31" s="47">
        <v>0</v>
      </c>
      <c r="D31" s="39" t="s">
        <v>39</v>
      </c>
      <c r="E31" s="45">
        <v>0.1</v>
      </c>
      <c r="F31" s="47">
        <v>194000</v>
      </c>
      <c r="G31" s="48">
        <v>43371</v>
      </c>
      <c r="H31" s="48">
        <v>43283</v>
      </c>
      <c r="I31" s="47">
        <v>194000</v>
      </c>
      <c r="J31" s="48">
        <v>43371</v>
      </c>
      <c r="K31" s="47">
        <v>194000</v>
      </c>
      <c r="L31" s="19">
        <f>N31</f>
        <v>0</v>
      </c>
      <c r="M31" s="49"/>
      <c r="N31" s="19">
        <f>I31-K31</f>
        <v>0</v>
      </c>
    </row>
    <row r="32" spans="1:15" s="20" customFormat="1" ht="18" customHeight="1">
      <c r="A32" s="16"/>
      <c r="B32" s="28" t="s">
        <v>11</v>
      </c>
      <c r="C32" s="23">
        <f>C29+C30</f>
        <v>53000</v>
      </c>
      <c r="D32" s="23"/>
      <c r="E32" s="23"/>
      <c r="F32" s="23"/>
      <c r="G32" s="23"/>
      <c r="H32" s="23"/>
      <c r="I32" s="23">
        <f>SUM(I30:I31)</f>
        <v>388000</v>
      </c>
      <c r="J32" s="23"/>
      <c r="K32" s="23">
        <f>K29+K30+K31</f>
        <v>388000</v>
      </c>
      <c r="L32" s="56">
        <f>L29+L30+L31</f>
        <v>53000</v>
      </c>
      <c r="M32" s="23"/>
      <c r="N32" s="23">
        <f>N29+N30+N31</f>
        <v>53000</v>
      </c>
      <c r="O32" s="20" t="s">
        <v>8</v>
      </c>
    </row>
    <row r="33" spans="1:14" s="11" customFormat="1" ht="18" customHeight="1">
      <c r="A33" s="12" t="s">
        <v>13</v>
      </c>
      <c r="B33" s="97" t="s">
        <v>24</v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9"/>
    </row>
    <row r="34" spans="1:14" s="20" customFormat="1" ht="15" customHeight="1">
      <c r="A34" s="16"/>
      <c r="B34" s="28" t="s">
        <v>11</v>
      </c>
      <c r="C34" s="16">
        <v>0</v>
      </c>
      <c r="D34" s="16"/>
      <c r="E34" s="16"/>
      <c r="F34" s="16"/>
      <c r="G34" s="16"/>
      <c r="H34" s="16"/>
      <c r="I34" s="16"/>
      <c r="J34" s="16"/>
      <c r="K34" s="16"/>
      <c r="L34" s="16">
        <v>0</v>
      </c>
      <c r="M34" s="28"/>
      <c r="N34" s="16">
        <v>0</v>
      </c>
    </row>
    <row r="35" spans="1:14" s="11" customFormat="1" ht="18" customHeight="1">
      <c r="A35" s="12" t="s">
        <v>14</v>
      </c>
      <c r="B35" s="97" t="s">
        <v>25</v>
      </c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9"/>
    </row>
    <row r="36" spans="1:14" s="11" customFormat="1" ht="14.25" customHeight="1">
      <c r="A36" s="16"/>
      <c r="B36" s="28" t="s">
        <v>11</v>
      </c>
      <c r="C36" s="16">
        <v>0</v>
      </c>
      <c r="D36" s="16"/>
      <c r="E36" s="16"/>
      <c r="F36" s="16"/>
      <c r="G36" s="16"/>
      <c r="H36" s="16"/>
      <c r="I36" s="16"/>
      <c r="J36" s="16"/>
      <c r="K36" s="16"/>
      <c r="L36" s="16">
        <v>0</v>
      </c>
      <c r="M36" s="28"/>
      <c r="N36" s="16">
        <v>0</v>
      </c>
    </row>
    <row r="37" spans="1:14" s="11" customFormat="1" ht="18" customHeight="1">
      <c r="A37" s="12" t="s">
        <v>15</v>
      </c>
      <c r="B37" s="97" t="s">
        <v>26</v>
      </c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9"/>
    </row>
    <row r="38" spans="1:14" s="20" customFormat="1" ht="15" customHeight="1">
      <c r="A38" s="21"/>
      <c r="B38" s="29" t="s">
        <v>11</v>
      </c>
      <c r="C38" s="16">
        <v>0</v>
      </c>
      <c r="D38" s="30"/>
      <c r="E38" s="31"/>
      <c r="F38" s="32"/>
      <c r="G38" s="33"/>
      <c r="H38" s="32"/>
      <c r="I38" s="32"/>
      <c r="J38" s="34"/>
      <c r="K38" s="16"/>
      <c r="L38" s="16">
        <v>0</v>
      </c>
      <c r="M38" s="35"/>
      <c r="N38" s="16">
        <v>0</v>
      </c>
    </row>
    <row r="39" spans="1:14" s="11" customFormat="1" ht="18" customHeight="1">
      <c r="A39" s="12" t="s">
        <v>16</v>
      </c>
      <c r="B39" s="13" t="s">
        <v>17</v>
      </c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5"/>
    </row>
    <row r="40" spans="1:14" s="11" customFormat="1" ht="15" customHeight="1">
      <c r="A40" s="16"/>
      <c r="B40" s="28" t="s">
        <v>11</v>
      </c>
      <c r="C40" s="16">
        <v>0</v>
      </c>
      <c r="D40" s="16"/>
      <c r="E40" s="16"/>
      <c r="F40" s="36"/>
      <c r="G40" s="16"/>
      <c r="H40" s="16"/>
      <c r="I40" s="16"/>
      <c r="J40" s="16"/>
      <c r="K40" s="16"/>
      <c r="L40" s="16">
        <v>0</v>
      </c>
      <c r="M40" s="28"/>
      <c r="N40" s="28"/>
    </row>
    <row r="41" spans="1:14" s="5" customFormat="1" ht="17.25" customHeight="1">
      <c r="A41" s="12" t="s">
        <v>18</v>
      </c>
      <c r="B41" s="37" t="s">
        <v>19</v>
      </c>
      <c r="C41" s="38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s="6" customFormat="1" ht="16.5">
      <c r="A42" s="21"/>
      <c r="B42" s="27" t="s">
        <v>11</v>
      </c>
      <c r="C42" s="24">
        <f>SUM(C27,C32)</f>
        <v>2185500.6</v>
      </c>
      <c r="D42" s="24"/>
      <c r="E42" s="24"/>
      <c r="F42" s="24"/>
      <c r="G42" s="24"/>
      <c r="H42" s="24"/>
      <c r="I42" s="24">
        <f>SUM(I27,I32)</f>
        <v>2191500.6</v>
      </c>
      <c r="J42" s="24"/>
      <c r="K42" s="24">
        <f>K27+K32+K38</f>
        <v>2081500.6</v>
      </c>
      <c r="L42" s="24">
        <f>L27+L32</f>
        <v>2295500.6</v>
      </c>
      <c r="M42" s="24"/>
      <c r="N42" s="24">
        <f>SUM(N27,N32)</f>
        <v>2295500.6</v>
      </c>
    </row>
    <row r="43" spans="1:14" s="6" customFormat="1" ht="23.25" customHeight="1">
      <c r="A43" s="7"/>
      <c r="B43" s="75"/>
      <c r="C43" s="75"/>
      <c r="D43" s="75"/>
      <c r="E43" s="75"/>
      <c r="F43" s="75"/>
      <c r="G43" s="75"/>
      <c r="H43" s="75"/>
      <c r="I43" s="75"/>
      <c r="J43" s="75"/>
      <c r="K43" s="9"/>
      <c r="L43" s="9"/>
      <c r="M43" s="8"/>
      <c r="N43" s="10"/>
    </row>
  </sheetData>
  <sheetProtection/>
  <mergeCells count="40">
    <mergeCell ref="I2:I3"/>
    <mergeCell ref="A22:A23"/>
    <mergeCell ref="B22:B23"/>
    <mergeCell ref="C22:C23"/>
    <mergeCell ref="D22:D23"/>
    <mergeCell ref="B7:B11"/>
    <mergeCell ref="F22:F23"/>
    <mergeCell ref="A1:N1"/>
    <mergeCell ref="A2:A3"/>
    <mergeCell ref="B2:B3"/>
    <mergeCell ref="C2:C3"/>
    <mergeCell ref="D2:D3"/>
    <mergeCell ref="E2:E3"/>
    <mergeCell ref="F2:G2"/>
    <mergeCell ref="J2:K2"/>
    <mergeCell ref="L2:N2"/>
    <mergeCell ref="H2:H3"/>
    <mergeCell ref="C7:C11"/>
    <mergeCell ref="D7:D11"/>
    <mergeCell ref="B37:N37"/>
    <mergeCell ref="B33:N33"/>
    <mergeCell ref="B35:N35"/>
    <mergeCell ref="B28:N28"/>
    <mergeCell ref="L7:L11"/>
    <mergeCell ref="M7:M11"/>
    <mergeCell ref="N7:N11"/>
    <mergeCell ref="E7:E11"/>
    <mergeCell ref="B43:J43"/>
    <mergeCell ref="A15:A18"/>
    <mergeCell ref="D15:D18"/>
    <mergeCell ref="E15:E18"/>
    <mergeCell ref="B15:B18"/>
    <mergeCell ref="F15:F18"/>
    <mergeCell ref="G15:G18"/>
    <mergeCell ref="E22:E23"/>
    <mergeCell ref="I7:I11"/>
    <mergeCell ref="H7:H11"/>
    <mergeCell ref="G7:G11"/>
    <mergeCell ref="F7:F11"/>
    <mergeCell ref="G22:G23"/>
  </mergeCells>
  <printOptions/>
  <pageMargins left="0.17" right="0.17" top="0.25" bottom="0.16" header="0.17" footer="0.16"/>
  <pageSetup fitToHeight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trakhinina-zhv</cp:lastModifiedBy>
  <cp:lastPrinted>2018-10-01T08:25:35Z</cp:lastPrinted>
  <dcterms:created xsi:type="dcterms:W3CDTF">2006-11-06T19:30:46Z</dcterms:created>
  <dcterms:modified xsi:type="dcterms:W3CDTF">2018-10-18T13:20:07Z</dcterms:modified>
  <cp:category/>
  <cp:version/>
  <cp:contentType/>
  <cp:contentStatus/>
</cp:coreProperties>
</file>