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215" windowHeight="5775"/>
  </bookViews>
  <sheets>
    <sheet name="Для постановления КРТ  (28)" sheetId="11" r:id="rId1"/>
  </sheets>
  <calcPr calcId="145621"/>
</workbook>
</file>

<file path=xl/calcChain.xml><?xml version="1.0" encoding="utf-8"?>
<calcChain xmlns="http://schemas.openxmlformats.org/spreadsheetml/2006/main">
  <c r="M58" i="11" l="1"/>
  <c r="N62" i="11"/>
  <c r="N58" i="11" s="1"/>
  <c r="J58" i="11" l="1"/>
  <c r="N56" i="11"/>
  <c r="M56" i="11"/>
  <c r="N60" i="11"/>
  <c r="M60" i="11"/>
  <c r="W61" i="11"/>
  <c r="J56" i="11" l="1"/>
  <c r="M28" i="11"/>
  <c r="M24" i="11"/>
  <c r="L24" i="11"/>
  <c r="M20" i="11"/>
  <c r="J20" i="11" s="1"/>
  <c r="L20" i="11"/>
  <c r="L16" i="11"/>
  <c r="J16" i="11" s="1"/>
  <c r="L12" i="11"/>
  <c r="J62" i="11"/>
  <c r="W62" i="11" s="1"/>
  <c r="H56" i="11"/>
  <c r="W58" i="11" s="1"/>
  <c r="J54" i="11"/>
  <c r="J52" i="11"/>
  <c r="H52" i="11" s="1"/>
  <c r="J50" i="11"/>
  <c r="W48" i="11"/>
  <c r="N48" i="11"/>
  <c r="M48" i="11"/>
  <c r="R46" i="11"/>
  <c r="N46" i="11"/>
  <c r="J46" i="11"/>
  <c r="Q44" i="11"/>
  <c r="N44" i="11"/>
  <c r="J44" i="11" s="1"/>
  <c r="R42" i="11"/>
  <c r="J42" i="11"/>
  <c r="W40" i="11"/>
  <c r="Q40" i="11"/>
  <c r="N40" i="11"/>
  <c r="M40" i="11"/>
  <c r="J40" i="11"/>
  <c r="H40" i="11" s="1"/>
  <c r="R38" i="11"/>
  <c r="J38" i="11"/>
  <c r="W36" i="11"/>
  <c r="N36" i="11"/>
  <c r="M36" i="11"/>
  <c r="P34" i="11"/>
  <c r="J34" i="11"/>
  <c r="W32" i="11"/>
  <c r="R32" i="11"/>
  <c r="S32" i="11" s="1"/>
  <c r="N32" i="11"/>
  <c r="M32" i="11"/>
  <c r="Q32" i="11" s="1"/>
  <c r="J32" i="11"/>
  <c r="H32" i="11" s="1"/>
  <c r="J30" i="11"/>
  <c r="J28" i="11"/>
  <c r="P28" i="11" s="1"/>
  <c r="J26" i="11"/>
  <c r="J24" i="11"/>
  <c r="P24" i="11" s="1"/>
  <c r="J22" i="11"/>
  <c r="J18" i="11"/>
  <c r="P9" i="11"/>
  <c r="Q9" i="11" s="1"/>
  <c r="P7" i="11"/>
  <c r="K7" i="11"/>
  <c r="K5" i="11"/>
  <c r="P20" i="11" l="1"/>
  <c r="H20" i="11"/>
  <c r="N7" i="11"/>
  <c r="N5" i="11" s="1"/>
  <c r="M7" i="11"/>
  <c r="M5" i="11" s="1"/>
  <c r="H24" i="11"/>
  <c r="P27" i="11" s="1"/>
  <c r="H28" i="11"/>
  <c r="J48" i="11"/>
  <c r="H48" i="11" s="1"/>
  <c r="J36" i="11"/>
  <c r="H36" i="11" s="1"/>
  <c r="J60" i="11"/>
  <c r="H60" i="11" s="1"/>
  <c r="Q48" i="11"/>
  <c r="J12" i="11" l="1"/>
  <c r="L7" i="11"/>
  <c r="J7" i="11" s="1"/>
  <c r="J5" i="11" s="1"/>
  <c r="H5" i="11" s="1"/>
  <c r="J14" i="11"/>
  <c r="L5" i="11" l="1"/>
</calcChain>
</file>

<file path=xl/sharedStrings.xml><?xml version="1.0" encoding="utf-8"?>
<sst xmlns="http://schemas.openxmlformats.org/spreadsheetml/2006/main" count="114" uniqueCount="48">
  <si>
    <t>Наименование проекта</t>
  </si>
  <si>
    <t>Наименование объекта, адрес объекта</t>
  </si>
  <si>
    <t>Годы проекти-рования/строительства/реконструкции объектов</t>
  </si>
  <si>
    <t>Год ввода в эксплуатацию объекта</t>
  </si>
  <si>
    <t>Мощность/прирост мощности объекта (кв. метр, погонный метр, место, койко-место и т.д.)</t>
  </si>
  <si>
    <t>Предельная стоимость объекта (тыс. руб.)</t>
  </si>
  <si>
    <t>Источники финансирования, в т.ч. по годам реализации программы (тыс. руб.)</t>
  </si>
  <si>
    <t>Всего</t>
  </si>
  <si>
    <t>2022 год</t>
  </si>
  <si>
    <t>2023 год</t>
  </si>
  <si>
    <t>2024 год</t>
  </si>
  <si>
    <t>2025 год</t>
  </si>
  <si>
    <t>2026 год</t>
  </si>
  <si>
    <t>Итого</t>
  </si>
  <si>
    <t>Средства областного бюджета</t>
  </si>
  <si>
    <t>Средства местного бюджета</t>
  </si>
  <si>
    <t xml:space="preserve">Начальник управления строительства, дорожного хозяйства и благоустройства администрации города Орла </t>
  </si>
  <si>
    <t>Н.С. Митряев</t>
  </si>
  <si>
    <t>№</t>
  </si>
  <si>
    <t>2023-2024</t>
  </si>
  <si>
    <t>Проектирование и строительство объектов капитального строительства, инфраструктуры: трансформаторных подстанций и кабельных линий 10 кВ</t>
  </si>
  <si>
    <t>2022 - 2023</t>
  </si>
  <si>
    <t>Выполнение работ по разработке проектной и рабочей документации на строительство и реконструкцию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(3 этап - строительство сети водопровода по ул. Куйбышева)</t>
  </si>
  <si>
    <t>Выполнение работ по разработке проектной и рабочей документации на строительство и реконструкцию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(4 этап - реконструкция внеплощадочных сетей канализации)</t>
  </si>
  <si>
    <t>РосСтройКонтроль</t>
  </si>
  <si>
    <t>Выполнение работ по строительству и реконструкции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57:25:0010301:1065» (3 этап - строительство сети водопровода по ул. Куйбышева)</t>
  </si>
  <si>
    <t>Выполнение работ по разработке проектной и рабочей документации на строительство и реконструкцию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(2 этап - реконструкция сетей газопровода)</t>
  </si>
  <si>
    <t>Выполнение работ по разработке проектной и рабочей документации на строительство и реконструкцию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(5 этап - строительство сети ливневой канализации)</t>
  </si>
  <si>
    <t>Выполнение работ по строительству и реконструкции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(2 этап - реконструкция сетей газопровода)</t>
  </si>
  <si>
    <t>Выполнение работ по строительству и реконструкции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(4 этап - реконструкция внеплощадочных сетей канализации)</t>
  </si>
  <si>
    <t>Выполнение работ по строительству и реконструкции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(5 этап - строительство сети ливневой канализации)</t>
  </si>
  <si>
    <t>авансом 2023 г.</t>
  </si>
  <si>
    <t>было</t>
  </si>
  <si>
    <t>было в марте</t>
  </si>
  <si>
    <t xml:space="preserve">остаток </t>
  </si>
  <si>
    <t xml:space="preserve">"Комплексное развитие территории жилой застройки квартала, ограниченном улицами Куйбышева, Цветаева, Наугорским шоссе и границей участка                          № 57:25:0010301:1065" </t>
  </si>
  <si>
    <t>Х</t>
  </si>
  <si>
    <t>Выполнение работ по разработке проектной и рабочей документации на строительство и реконструкцию объекта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(1 этап - реконструкция сетей водопровода и канализации по ул. Плещеевская)</t>
  </si>
  <si>
    <t>в том числе за счет инфраструктурных бюджетных кредитов</t>
  </si>
  <si>
    <t>Выполнение работ по строительству и реконструкции объекта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(1 этап - реконструкция сетей водопровода и канализации по ул. Плещеевская)</t>
  </si>
  <si>
    <t>2024-2025</t>
  </si>
  <si>
    <t>Водопроводные сети в Советском районе города Орла Орловской области. 1 этап – кольцевая водопроводная сеть от ул. Цветаева по ул. Героев Пожарных, ул. Картукова, ул. Скворцова, Наугорскому шоссе.         2 этап – водопроводные сети от ул. Скворцова по Наугорскому шоссе,                         ул. Сурнева, ул. Генерала Горбатова, ул. Донецкой, пер. Луганскому (разработка проектной документации с прохождением государственной экспертизы и выполнение строительно-монтажных работ)</t>
  </si>
  <si>
    <t>Водопроводные сети в Советском районе города Орла Орловской области. 1 этап – кольцевая водопроводная сеть от ул. Цветаева по ул. Героев Пожарных, ул. Картукова, ул. Скворцова, Наугорскому шоссе. 2 этап – водопроводные сети от ул. Скворцова по Наугорскому шоссе, ул. Сурнева, ул. Генерала Горбатова, ул. Донецкой, пер. Луганскому (разработка проектной документации с прохождением государственной экспертизы и выполнение строительно-монтажных работ)</t>
  </si>
  <si>
    <t>2022-204</t>
  </si>
  <si>
    <t>2024-2026</t>
  </si>
  <si>
    <t>в том числе за счет бюджетных кредитов, полученных  из бюджета Российской Федерации на финансовое обеспечения реализации инфраструктурных проектов (далее - инфраструктурные бюджетные кредиты)</t>
  </si>
  <si>
    <t>Детализированный перечень мероприятий, реализуемых в рамках инфраструктурных проектов Орловской области, отобранных в соответствии с постановлением Правительства Российской Федерации от 14.07.2021 № 1189 "Об утверждений Правил отбора инфраструктурных проектов, источником финансового обеспечения расходов на реализацию которых являются бюджетные кредиты из федерального бюджета бюджетам субъектов Российской Федерации на финансовое обеспечение реализации инфраструктурных проектов, и о внесении изменений в Положение о Правительственной комиссии по региональному развитию в Российской Федерации"</t>
  </si>
  <si>
    <t xml:space="preserve">Приложение                                                                                                                  к постановлению                                                                           администрации города Орла
от 28 октября 2024  г. № 5199                                                                                      Приложение    к постановлению                                                                        администрации города Орла                                                                                       от 31 марта 2022 г. № 1728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</si>
</sst>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3" borderId="0" xfId="0" applyFill="1"/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vertical="center"/>
    </xf>
    <xf numFmtId="0" fontId="0" fillId="3" borderId="0" xfId="0" applyFont="1" applyFill="1"/>
    <xf numFmtId="0" fontId="0" fillId="3" borderId="0" xfId="0" applyFont="1" applyFill="1" applyAlignment="1">
      <alignment vertical="center"/>
    </xf>
    <xf numFmtId="0" fontId="3" fillId="3" borderId="0" xfId="0" applyFont="1" applyFill="1"/>
    <xf numFmtId="164" fontId="3" fillId="3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164" fontId="4" fillId="2" borderId="1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left" vertical="center"/>
    </xf>
    <xf numFmtId="0" fontId="2" fillId="3" borderId="0" xfId="0" applyFont="1" applyFill="1" applyAlignment="1">
      <alignment horizontal="right"/>
    </xf>
    <xf numFmtId="4" fontId="3" fillId="2" borderId="0" xfId="0" applyNumberFormat="1" applyFont="1" applyFill="1" applyAlignment="1">
      <alignment horizontal="right"/>
    </xf>
    <xf numFmtId="4" fontId="2" fillId="3" borderId="0" xfId="0" applyNumberFormat="1" applyFont="1" applyFill="1" applyAlignment="1">
      <alignment horizontal="right"/>
    </xf>
    <xf numFmtId="164" fontId="4" fillId="3" borderId="1" xfId="0" applyNumberFormat="1" applyFont="1" applyFill="1" applyBorder="1" applyAlignment="1">
      <alignment horizontal="center"/>
    </xf>
    <xf numFmtId="4" fontId="3" fillId="2" borderId="0" xfId="0" applyNumberFormat="1" applyFont="1" applyFill="1"/>
    <xf numFmtId="4" fontId="3" fillId="3" borderId="0" xfId="0" applyNumberFormat="1" applyFont="1" applyFill="1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/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/>
    <xf numFmtId="164" fontId="7" fillId="3" borderId="0" xfId="0" applyNumberFormat="1" applyFont="1" applyFill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vertical="center"/>
    </xf>
    <xf numFmtId="49" fontId="6" fillId="3" borderId="3" xfId="0" applyNumberFormat="1" applyFont="1" applyFill="1" applyBorder="1" applyAlignment="1">
      <alignment vertical="top" wrapText="1"/>
    </xf>
    <xf numFmtId="49" fontId="6" fillId="3" borderId="4" xfId="0" applyNumberFormat="1" applyFont="1" applyFill="1" applyBorder="1" applyAlignment="1">
      <alignment vertical="top" wrapText="1"/>
    </xf>
    <xf numFmtId="49" fontId="6" fillId="3" borderId="5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/>
    <xf numFmtId="164" fontId="6" fillId="3" borderId="1" xfId="0" applyNumberFormat="1" applyFont="1" applyFill="1" applyBorder="1"/>
    <xf numFmtId="0" fontId="7" fillId="3" borderId="0" xfId="0" applyFont="1" applyFill="1"/>
    <xf numFmtId="164" fontId="7" fillId="3" borderId="1" xfId="0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 wrapText="1"/>
    </xf>
    <xf numFmtId="164" fontId="7" fillId="3" borderId="0" xfId="0" applyNumberFormat="1" applyFont="1" applyFill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7" fillId="3" borderId="4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4"/>
  <sheetViews>
    <sheetView tabSelected="1" view="pageBreakPreview" zoomScale="50" zoomScaleNormal="80" zoomScaleSheetLayoutView="5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AE3" sqref="AE3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25.28515625" style="1" customWidth="1"/>
    <col min="15" max="15" width="19" style="1" customWidth="1"/>
    <col min="16" max="22" width="8" style="6" hidden="1" customWidth="1"/>
    <col min="23" max="23" width="4.5703125" style="1" hidden="1" customWidth="1"/>
    <col min="24" max="16384" width="9.140625" style="1"/>
  </cols>
  <sheetData>
    <row r="1" spans="1:23" ht="126.6" customHeight="1" outlineLevel="1" x14ac:dyDescent="0.25">
      <c r="A1" s="4"/>
      <c r="B1" s="2"/>
      <c r="C1" s="4"/>
      <c r="D1" s="5"/>
      <c r="E1" s="4"/>
      <c r="F1" s="4"/>
      <c r="G1" s="4"/>
      <c r="H1" s="4"/>
      <c r="I1" s="5"/>
      <c r="J1" s="4"/>
      <c r="K1" s="4"/>
      <c r="L1" s="4"/>
      <c r="M1" s="43" t="s">
        <v>47</v>
      </c>
      <c r="N1" s="43"/>
      <c r="O1" s="43"/>
    </row>
    <row r="2" spans="1:23" ht="100.5" customHeight="1" outlineLevel="1" x14ac:dyDescent="0.3">
      <c r="A2" s="4"/>
      <c r="B2" s="44" t="s">
        <v>46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23" ht="195" customHeight="1" x14ac:dyDescent="0.25">
      <c r="A3" s="4"/>
      <c r="B3" s="36" t="s">
        <v>18</v>
      </c>
      <c r="C3" s="36" t="s">
        <v>0</v>
      </c>
      <c r="D3" s="36" t="s">
        <v>1</v>
      </c>
      <c r="E3" s="36" t="s">
        <v>2</v>
      </c>
      <c r="F3" s="36" t="s">
        <v>3</v>
      </c>
      <c r="G3" s="36" t="s">
        <v>4</v>
      </c>
      <c r="H3" s="36" t="s">
        <v>5</v>
      </c>
      <c r="I3" s="36" t="s">
        <v>6</v>
      </c>
      <c r="J3" s="36" t="s">
        <v>7</v>
      </c>
      <c r="K3" s="36" t="s">
        <v>8</v>
      </c>
      <c r="L3" s="36" t="s">
        <v>9</v>
      </c>
      <c r="M3" s="36" t="s">
        <v>10</v>
      </c>
      <c r="N3" s="36" t="s">
        <v>11</v>
      </c>
      <c r="O3" s="36" t="s">
        <v>12</v>
      </c>
      <c r="W3" s="1">
        <v>440412.39</v>
      </c>
    </row>
    <row r="4" spans="1:23" ht="18" x14ac:dyDescent="0.3">
      <c r="A4" s="4"/>
      <c r="B4" s="38">
        <v>1</v>
      </c>
      <c r="C4" s="38">
        <v>2</v>
      </c>
      <c r="D4" s="38">
        <v>3</v>
      </c>
      <c r="E4" s="38">
        <v>4</v>
      </c>
      <c r="F4" s="38">
        <v>5</v>
      </c>
      <c r="G4" s="38">
        <v>6</v>
      </c>
      <c r="H4" s="38">
        <v>7</v>
      </c>
      <c r="I4" s="38">
        <v>8</v>
      </c>
      <c r="J4" s="38">
        <v>9</v>
      </c>
      <c r="K4" s="38">
        <v>10</v>
      </c>
      <c r="L4" s="38">
        <v>11</v>
      </c>
      <c r="M4" s="38">
        <v>12</v>
      </c>
      <c r="N4" s="38">
        <v>13</v>
      </c>
      <c r="O4" s="38">
        <v>14</v>
      </c>
    </row>
    <row r="5" spans="1:23" ht="37.15" customHeight="1" x14ac:dyDescent="0.25">
      <c r="A5" s="4"/>
      <c r="B5" s="45">
        <v>1</v>
      </c>
      <c r="C5" s="48" t="s">
        <v>35</v>
      </c>
      <c r="D5" s="27" t="s">
        <v>36</v>
      </c>
      <c r="E5" s="51" t="s">
        <v>43</v>
      </c>
      <c r="F5" s="51">
        <v>2025</v>
      </c>
      <c r="G5" s="54"/>
      <c r="H5" s="57">
        <f>J5</f>
        <v>164445.01341999997</v>
      </c>
      <c r="I5" s="20" t="s">
        <v>13</v>
      </c>
      <c r="J5" s="37">
        <f t="shared" ref="J5:N5" si="0">J7</f>
        <v>164445.01341999997</v>
      </c>
      <c r="K5" s="37">
        <f t="shared" si="0"/>
        <v>20000</v>
      </c>
      <c r="L5" s="37">
        <f t="shared" si="0"/>
        <v>28600.039710000001</v>
      </c>
      <c r="M5" s="37">
        <f t="shared" si="0"/>
        <v>28284.685310000001</v>
      </c>
      <c r="N5" s="34">
        <f t="shared" si="0"/>
        <v>87560.28839999999</v>
      </c>
      <c r="O5" s="34"/>
      <c r="P5" s="7"/>
    </row>
    <row r="6" spans="1:23" ht="36" customHeight="1" x14ac:dyDescent="0.3">
      <c r="A6" s="4"/>
      <c r="B6" s="46"/>
      <c r="C6" s="49"/>
      <c r="D6" s="28"/>
      <c r="E6" s="52"/>
      <c r="F6" s="52"/>
      <c r="G6" s="55"/>
      <c r="H6" s="58"/>
      <c r="I6" s="20" t="s">
        <v>14</v>
      </c>
      <c r="J6" s="37"/>
      <c r="K6" s="37"/>
      <c r="L6" s="37"/>
      <c r="M6" s="37"/>
      <c r="N6" s="21"/>
      <c r="O6" s="21"/>
    </row>
    <row r="7" spans="1:23" ht="168" customHeight="1" x14ac:dyDescent="0.25">
      <c r="A7" s="4"/>
      <c r="B7" s="46"/>
      <c r="C7" s="49"/>
      <c r="D7" s="28"/>
      <c r="E7" s="52"/>
      <c r="F7" s="52"/>
      <c r="G7" s="55"/>
      <c r="H7" s="58"/>
      <c r="I7" s="20" t="s">
        <v>45</v>
      </c>
      <c r="J7" s="37">
        <f>K7+L7+M7+N7+O7</f>
        <v>164445.01341999997</v>
      </c>
      <c r="K7" s="37">
        <f>K52</f>
        <v>20000</v>
      </c>
      <c r="L7" s="37">
        <f>L12+L16+L20+L24+L28+L32+L36+L40+L44+L48+L52+L56</f>
        <v>28600.039710000001</v>
      </c>
      <c r="M7" s="37">
        <f>M12+M16+M20+M24+M28+M32+M36+M40+M44+M48</f>
        <v>28284.685310000001</v>
      </c>
      <c r="N7" s="37">
        <f>N32+N36+N40+N44+N48</f>
        <v>87560.28839999999</v>
      </c>
      <c r="O7" s="37"/>
      <c r="P7" s="7">
        <f>P5-179846</f>
        <v>-179846</v>
      </c>
      <c r="Q7" s="6">
        <v>881.79413999999997</v>
      </c>
    </row>
    <row r="8" spans="1:23" ht="31.9" customHeight="1" x14ac:dyDescent="0.3">
      <c r="A8" s="4"/>
      <c r="B8" s="46"/>
      <c r="C8" s="49"/>
      <c r="D8" s="28"/>
      <c r="E8" s="52"/>
      <c r="F8" s="52"/>
      <c r="G8" s="55"/>
      <c r="H8" s="58"/>
      <c r="I8" s="20" t="s">
        <v>15</v>
      </c>
      <c r="J8" s="37"/>
      <c r="K8" s="37"/>
      <c r="L8" s="37"/>
      <c r="M8" s="37"/>
      <c r="N8" s="21"/>
      <c r="O8" s="21"/>
    </row>
    <row r="9" spans="1:23" ht="35.450000000000003" customHeight="1" x14ac:dyDescent="0.3">
      <c r="A9" s="4"/>
      <c r="B9" s="46"/>
      <c r="C9" s="49"/>
      <c r="D9" s="28"/>
      <c r="E9" s="52"/>
      <c r="F9" s="52"/>
      <c r="G9" s="55"/>
      <c r="H9" s="58"/>
      <c r="I9" s="20" t="s">
        <v>14</v>
      </c>
      <c r="J9" s="37"/>
      <c r="K9" s="37"/>
      <c r="L9" s="37"/>
      <c r="M9" s="37"/>
      <c r="N9" s="21"/>
      <c r="O9" s="21"/>
      <c r="P9" s="6">
        <f>J9/2</f>
        <v>0</v>
      </c>
      <c r="Q9" s="7">
        <f>L9-P9</f>
        <v>0</v>
      </c>
    </row>
    <row r="10" spans="1:23" ht="65.45" customHeight="1" x14ac:dyDescent="0.3">
      <c r="A10" s="4"/>
      <c r="B10" s="46"/>
      <c r="C10" s="49"/>
      <c r="D10" s="28"/>
      <c r="E10" s="52"/>
      <c r="F10" s="52"/>
      <c r="G10" s="55"/>
      <c r="H10" s="58"/>
      <c r="I10" s="20" t="s">
        <v>38</v>
      </c>
      <c r="J10" s="37"/>
      <c r="K10" s="37"/>
      <c r="L10" s="37"/>
      <c r="M10" s="37"/>
      <c r="N10" s="21"/>
      <c r="O10" s="21"/>
    </row>
    <row r="11" spans="1:23" ht="43.15" customHeight="1" x14ac:dyDescent="0.3">
      <c r="A11" s="4"/>
      <c r="B11" s="46"/>
      <c r="C11" s="49"/>
      <c r="D11" s="29"/>
      <c r="E11" s="53"/>
      <c r="F11" s="53"/>
      <c r="G11" s="56"/>
      <c r="H11" s="59"/>
      <c r="I11" s="20" t="s">
        <v>14</v>
      </c>
      <c r="J11" s="37"/>
      <c r="K11" s="37"/>
      <c r="L11" s="37"/>
      <c r="M11" s="37"/>
      <c r="N11" s="21"/>
      <c r="O11" s="21"/>
      <c r="Q11" s="7">
        <v>896.33627999999999</v>
      </c>
    </row>
    <row r="12" spans="1:23" ht="28.15" customHeight="1" x14ac:dyDescent="0.3">
      <c r="A12" s="4"/>
      <c r="B12" s="46"/>
      <c r="C12" s="49"/>
      <c r="D12" s="60" t="s">
        <v>37</v>
      </c>
      <c r="E12" s="63" t="s">
        <v>19</v>
      </c>
      <c r="F12" s="63"/>
      <c r="G12" s="66"/>
      <c r="H12" s="69">
        <v>4787.7249899999997</v>
      </c>
      <c r="I12" s="20" t="s">
        <v>13</v>
      </c>
      <c r="J12" s="37">
        <f>K12+L12+M12+N12+O12</f>
        <v>4787.7249899999997</v>
      </c>
      <c r="K12" s="37"/>
      <c r="L12" s="37">
        <f>L14</f>
        <v>4787.7249899999997</v>
      </c>
      <c r="M12" s="37"/>
      <c r="N12" s="21"/>
      <c r="O12" s="21"/>
      <c r="W12" s="1">
        <v>4787.7249899999997</v>
      </c>
    </row>
    <row r="13" spans="1:23" ht="37.15" customHeight="1" x14ac:dyDescent="0.3">
      <c r="A13" s="4"/>
      <c r="B13" s="46"/>
      <c r="C13" s="49"/>
      <c r="D13" s="61"/>
      <c r="E13" s="64"/>
      <c r="F13" s="64"/>
      <c r="G13" s="67"/>
      <c r="H13" s="70"/>
      <c r="I13" s="22" t="s">
        <v>14</v>
      </c>
      <c r="J13" s="39"/>
      <c r="K13" s="39"/>
      <c r="L13" s="39"/>
      <c r="M13" s="39"/>
      <c r="N13" s="23"/>
      <c r="O13" s="23"/>
      <c r="W13" s="1">
        <v>4787.7249899999997</v>
      </c>
    </row>
    <row r="14" spans="1:23" ht="136.15" customHeight="1" x14ac:dyDescent="0.3">
      <c r="A14" s="4"/>
      <c r="B14" s="46"/>
      <c r="C14" s="49"/>
      <c r="D14" s="61"/>
      <c r="E14" s="64"/>
      <c r="F14" s="64"/>
      <c r="G14" s="67"/>
      <c r="H14" s="70"/>
      <c r="I14" s="22" t="s">
        <v>38</v>
      </c>
      <c r="J14" s="39">
        <f>K14+L14+M14+N14+O14</f>
        <v>4787.7249899999997</v>
      </c>
      <c r="K14" s="39"/>
      <c r="L14" s="39">
        <v>4787.7249899999997</v>
      </c>
      <c r="M14" s="39"/>
      <c r="N14" s="23"/>
      <c r="O14" s="23"/>
      <c r="P14" s="6" t="s">
        <v>31</v>
      </c>
      <c r="W14" s="1">
        <v>4787.7249899999997</v>
      </c>
    </row>
    <row r="15" spans="1:23" ht="36.6" customHeight="1" x14ac:dyDescent="0.3">
      <c r="A15" s="4"/>
      <c r="B15" s="46"/>
      <c r="C15" s="49"/>
      <c r="D15" s="62"/>
      <c r="E15" s="65"/>
      <c r="F15" s="65"/>
      <c r="G15" s="68"/>
      <c r="H15" s="71"/>
      <c r="I15" s="22" t="s">
        <v>15</v>
      </c>
      <c r="J15" s="39"/>
      <c r="K15" s="39"/>
      <c r="L15" s="39"/>
      <c r="M15" s="39"/>
      <c r="N15" s="23"/>
      <c r="O15" s="23"/>
    </row>
    <row r="16" spans="1:23" ht="31.5" customHeight="1" x14ac:dyDescent="0.3">
      <c r="A16" s="4"/>
      <c r="B16" s="46"/>
      <c r="C16" s="49"/>
      <c r="D16" s="72" t="s">
        <v>26</v>
      </c>
      <c r="E16" s="63" t="s">
        <v>19</v>
      </c>
      <c r="F16" s="63"/>
      <c r="G16" s="66"/>
      <c r="H16" s="69">
        <v>1792.67255</v>
      </c>
      <c r="I16" s="20" t="s">
        <v>13</v>
      </c>
      <c r="J16" s="37">
        <f>K16+L16+M16+N16+O16</f>
        <v>1792.67255</v>
      </c>
      <c r="K16" s="37"/>
      <c r="L16" s="37">
        <f>L18</f>
        <v>1792.67255</v>
      </c>
      <c r="M16" s="37"/>
      <c r="N16" s="21"/>
      <c r="O16" s="21"/>
      <c r="P16" s="6" t="s">
        <v>31</v>
      </c>
    </row>
    <row r="17" spans="1:23" ht="42" customHeight="1" x14ac:dyDescent="0.3">
      <c r="A17" s="4"/>
      <c r="B17" s="46"/>
      <c r="C17" s="49"/>
      <c r="D17" s="73"/>
      <c r="E17" s="64"/>
      <c r="F17" s="64"/>
      <c r="G17" s="67"/>
      <c r="H17" s="70"/>
      <c r="I17" s="22" t="s">
        <v>14</v>
      </c>
      <c r="J17" s="39"/>
      <c r="K17" s="39"/>
      <c r="L17" s="39"/>
      <c r="M17" s="39"/>
      <c r="N17" s="23"/>
      <c r="O17" s="23"/>
    </row>
    <row r="18" spans="1:23" ht="111.6" customHeight="1" x14ac:dyDescent="0.3">
      <c r="A18" s="4"/>
      <c r="B18" s="46"/>
      <c r="C18" s="49"/>
      <c r="D18" s="73"/>
      <c r="E18" s="64"/>
      <c r="F18" s="64"/>
      <c r="G18" s="67"/>
      <c r="H18" s="70"/>
      <c r="I18" s="22" t="s">
        <v>38</v>
      </c>
      <c r="J18" s="39">
        <f>K18+L18+M18+N18+O18</f>
        <v>1792.67255</v>
      </c>
      <c r="K18" s="39"/>
      <c r="L18" s="24">
        <v>1792.67255</v>
      </c>
      <c r="M18" s="39"/>
      <c r="N18" s="23"/>
      <c r="O18" s="23"/>
      <c r="Q18" s="7"/>
    </row>
    <row r="19" spans="1:23" ht="54" customHeight="1" x14ac:dyDescent="0.3">
      <c r="A19" s="4"/>
      <c r="B19" s="46"/>
      <c r="C19" s="49"/>
      <c r="D19" s="74"/>
      <c r="E19" s="65"/>
      <c r="F19" s="65"/>
      <c r="G19" s="68"/>
      <c r="H19" s="71"/>
      <c r="I19" s="22" t="s">
        <v>15</v>
      </c>
      <c r="J19" s="39"/>
      <c r="K19" s="39"/>
      <c r="L19" s="39"/>
      <c r="M19" s="39"/>
      <c r="N19" s="23"/>
      <c r="O19" s="23"/>
    </row>
    <row r="20" spans="1:23" ht="30" customHeight="1" x14ac:dyDescent="0.3">
      <c r="A20" s="4"/>
      <c r="B20" s="46"/>
      <c r="C20" s="49"/>
      <c r="D20" s="72" t="s">
        <v>22</v>
      </c>
      <c r="E20" s="63" t="s">
        <v>19</v>
      </c>
      <c r="F20" s="63"/>
      <c r="G20" s="66"/>
      <c r="H20" s="69">
        <f>J20</f>
        <v>4997.6270599999998</v>
      </c>
      <c r="I20" s="20" t="s">
        <v>13</v>
      </c>
      <c r="J20" s="37">
        <f>K20+L20+M20+N20+O20</f>
        <v>4997.6270599999998</v>
      </c>
      <c r="K20" s="37"/>
      <c r="L20" s="37">
        <f>L22</f>
        <v>1602.4772499999999</v>
      </c>
      <c r="M20" s="37">
        <f>M22</f>
        <v>3395.1498099999999</v>
      </c>
      <c r="N20" s="21"/>
      <c r="O20" s="21"/>
      <c r="P20" s="6">
        <f>J20/2</f>
        <v>2498.8135299999999</v>
      </c>
    </row>
    <row r="21" spans="1:23" ht="31.9" customHeight="1" x14ac:dyDescent="0.3">
      <c r="A21" s="4"/>
      <c r="B21" s="46"/>
      <c r="C21" s="49"/>
      <c r="D21" s="73"/>
      <c r="E21" s="64"/>
      <c r="F21" s="64"/>
      <c r="G21" s="67"/>
      <c r="H21" s="70"/>
      <c r="I21" s="22" t="s">
        <v>14</v>
      </c>
      <c r="J21" s="39"/>
      <c r="K21" s="39"/>
      <c r="L21" s="39"/>
      <c r="M21" s="39"/>
      <c r="N21" s="23"/>
      <c r="O21" s="23"/>
    </row>
    <row r="22" spans="1:23" ht="120.6" customHeight="1" x14ac:dyDescent="0.3">
      <c r="A22" s="4"/>
      <c r="B22" s="46"/>
      <c r="C22" s="49"/>
      <c r="D22" s="73"/>
      <c r="E22" s="64"/>
      <c r="F22" s="64"/>
      <c r="G22" s="67"/>
      <c r="H22" s="70"/>
      <c r="I22" s="22" t="s">
        <v>38</v>
      </c>
      <c r="J22" s="39">
        <f>K22+L22+M22+N22+O22</f>
        <v>4997.6270599999998</v>
      </c>
      <c r="K22" s="39"/>
      <c r="L22" s="39">
        <v>1602.4772499999999</v>
      </c>
      <c r="M22" s="39">
        <v>3395.1498099999999</v>
      </c>
      <c r="N22" s="23"/>
      <c r="O22" s="23"/>
      <c r="Q22" s="7"/>
    </row>
    <row r="23" spans="1:23" ht="59.45" customHeight="1" x14ac:dyDescent="0.3">
      <c r="A23" s="4"/>
      <c r="B23" s="46"/>
      <c r="C23" s="49"/>
      <c r="D23" s="74"/>
      <c r="E23" s="65"/>
      <c r="F23" s="65"/>
      <c r="G23" s="68"/>
      <c r="H23" s="71"/>
      <c r="I23" s="22" t="s">
        <v>15</v>
      </c>
      <c r="J23" s="39"/>
      <c r="K23" s="39"/>
      <c r="L23" s="39"/>
      <c r="M23" s="39"/>
      <c r="N23" s="23"/>
      <c r="O23" s="23"/>
    </row>
    <row r="24" spans="1:23" ht="32.25" customHeight="1" x14ac:dyDescent="0.3">
      <c r="A24" s="4"/>
      <c r="B24" s="46"/>
      <c r="C24" s="49"/>
      <c r="D24" s="72" t="s">
        <v>23</v>
      </c>
      <c r="E24" s="63" t="s">
        <v>19</v>
      </c>
      <c r="F24" s="63"/>
      <c r="G24" s="66"/>
      <c r="H24" s="69">
        <f>J24</f>
        <v>3346.5096199999998</v>
      </c>
      <c r="I24" s="20" t="s">
        <v>13</v>
      </c>
      <c r="J24" s="37">
        <f>K24+L24+M24+N24+O24</f>
        <v>3346.5096199999998</v>
      </c>
      <c r="K24" s="37"/>
      <c r="L24" s="37">
        <f>L26</f>
        <v>1521.0660399999999</v>
      </c>
      <c r="M24" s="37">
        <f>M26</f>
        <v>1825.4435800000001</v>
      </c>
      <c r="N24" s="21"/>
      <c r="O24" s="21"/>
      <c r="P24" s="6">
        <f>J24/2</f>
        <v>1673.2548099999999</v>
      </c>
    </row>
    <row r="25" spans="1:23" ht="40.9" customHeight="1" x14ac:dyDescent="0.3">
      <c r="A25" s="4"/>
      <c r="B25" s="46"/>
      <c r="C25" s="49"/>
      <c r="D25" s="73"/>
      <c r="E25" s="64"/>
      <c r="F25" s="64"/>
      <c r="G25" s="67"/>
      <c r="H25" s="70"/>
      <c r="I25" s="22" t="s">
        <v>14</v>
      </c>
      <c r="J25" s="39"/>
      <c r="K25" s="39"/>
      <c r="L25" s="39"/>
      <c r="M25" s="39"/>
      <c r="N25" s="23"/>
      <c r="O25" s="23"/>
    </row>
    <row r="26" spans="1:23" ht="118.15" customHeight="1" x14ac:dyDescent="0.3">
      <c r="A26" s="4"/>
      <c r="B26" s="46"/>
      <c r="C26" s="49"/>
      <c r="D26" s="73"/>
      <c r="E26" s="64"/>
      <c r="F26" s="64"/>
      <c r="G26" s="67"/>
      <c r="H26" s="70"/>
      <c r="I26" s="22" t="s">
        <v>38</v>
      </c>
      <c r="J26" s="39">
        <f>K26+L26+M26+N26+O26</f>
        <v>3346.5096199999998</v>
      </c>
      <c r="K26" s="39"/>
      <c r="L26" s="39">
        <v>1521.0660399999999</v>
      </c>
      <c r="M26" s="39">
        <v>1825.4435800000001</v>
      </c>
      <c r="N26" s="23"/>
      <c r="O26" s="23"/>
      <c r="P26" s="8">
        <v>1521.0660399999999</v>
      </c>
      <c r="Q26" s="6">
        <v>1825.4435799999999</v>
      </c>
    </row>
    <row r="27" spans="1:23" ht="52.15" customHeight="1" x14ac:dyDescent="0.3">
      <c r="A27" s="4"/>
      <c r="B27" s="46"/>
      <c r="C27" s="49"/>
      <c r="D27" s="74"/>
      <c r="E27" s="65"/>
      <c r="F27" s="65"/>
      <c r="G27" s="68"/>
      <c r="H27" s="71"/>
      <c r="I27" s="22" t="s">
        <v>15</v>
      </c>
      <c r="J27" s="39"/>
      <c r="K27" s="39"/>
      <c r="L27" s="39"/>
      <c r="M27" s="39"/>
      <c r="N27" s="23"/>
      <c r="O27" s="23"/>
      <c r="P27" s="7">
        <f>H24-P26</f>
        <v>1825.4435799999999</v>
      </c>
    </row>
    <row r="28" spans="1:23" ht="36.6" customHeight="1" x14ac:dyDescent="0.3">
      <c r="A28" s="4"/>
      <c r="B28" s="46"/>
      <c r="C28" s="49"/>
      <c r="D28" s="72" t="s">
        <v>27</v>
      </c>
      <c r="E28" s="63" t="s">
        <v>19</v>
      </c>
      <c r="F28" s="63"/>
      <c r="G28" s="66"/>
      <c r="H28" s="69">
        <f>J28</f>
        <v>4483.3474399999996</v>
      </c>
      <c r="I28" s="20" t="s">
        <v>13</v>
      </c>
      <c r="J28" s="37">
        <f>K28+L28+M28+N28+O28</f>
        <v>4483.3474399999996</v>
      </c>
      <c r="K28" s="37"/>
      <c r="L28" s="37"/>
      <c r="M28" s="37">
        <f>M30</f>
        <v>4483.3474399999996</v>
      </c>
      <c r="N28" s="21"/>
      <c r="O28" s="21"/>
      <c r="P28" s="6">
        <f>J28/2</f>
        <v>2241.6737199999998</v>
      </c>
    </row>
    <row r="29" spans="1:23" ht="37.15" customHeight="1" x14ac:dyDescent="0.3">
      <c r="A29" s="4"/>
      <c r="B29" s="46"/>
      <c r="C29" s="49"/>
      <c r="D29" s="73"/>
      <c r="E29" s="64"/>
      <c r="F29" s="64"/>
      <c r="G29" s="67"/>
      <c r="H29" s="70"/>
      <c r="I29" s="22" t="s">
        <v>14</v>
      </c>
      <c r="J29" s="39"/>
      <c r="K29" s="39"/>
      <c r="L29" s="39"/>
      <c r="M29" s="39"/>
      <c r="N29" s="23"/>
      <c r="O29" s="23"/>
    </row>
    <row r="30" spans="1:23" ht="112.15" customHeight="1" x14ac:dyDescent="0.3">
      <c r="A30" s="4"/>
      <c r="B30" s="46"/>
      <c r="C30" s="49"/>
      <c r="D30" s="73"/>
      <c r="E30" s="64"/>
      <c r="F30" s="64"/>
      <c r="G30" s="67"/>
      <c r="H30" s="70"/>
      <c r="I30" s="22" t="s">
        <v>38</v>
      </c>
      <c r="J30" s="39">
        <f>K30+L30+M30+N30+O30</f>
        <v>4483.3474399999996</v>
      </c>
      <c r="K30" s="39"/>
      <c r="L30" s="39"/>
      <c r="M30" s="39">
        <v>4483.3474399999996</v>
      </c>
      <c r="N30" s="23"/>
      <c r="O30" s="23"/>
    </row>
    <row r="31" spans="1:23" ht="52.9" customHeight="1" x14ac:dyDescent="0.3">
      <c r="A31" s="4"/>
      <c r="B31" s="46"/>
      <c r="C31" s="49"/>
      <c r="D31" s="74"/>
      <c r="E31" s="65"/>
      <c r="F31" s="65"/>
      <c r="G31" s="68"/>
      <c r="H31" s="71"/>
      <c r="I31" s="22" t="s">
        <v>15</v>
      </c>
      <c r="J31" s="39"/>
      <c r="K31" s="39"/>
      <c r="L31" s="39"/>
      <c r="M31" s="39"/>
      <c r="N31" s="23"/>
      <c r="O31" s="23"/>
    </row>
    <row r="32" spans="1:23" ht="30.75" customHeight="1" x14ac:dyDescent="0.3">
      <c r="A32" s="4"/>
      <c r="B32" s="46"/>
      <c r="C32" s="49"/>
      <c r="D32" s="72" t="s">
        <v>39</v>
      </c>
      <c r="E32" s="63" t="s">
        <v>40</v>
      </c>
      <c r="F32" s="63">
        <v>2025</v>
      </c>
      <c r="G32" s="66"/>
      <c r="H32" s="69">
        <f>J32</f>
        <v>12769.343059999999</v>
      </c>
      <c r="I32" s="20" t="s">
        <v>13</v>
      </c>
      <c r="J32" s="37">
        <f>K32+L32+M32+N32+O32</f>
        <v>12769.343059999999</v>
      </c>
      <c r="K32" s="37"/>
      <c r="L32" s="37"/>
      <c r="M32" s="37">
        <f>M34</f>
        <v>4054.5043999999998</v>
      </c>
      <c r="N32" s="34">
        <f>N34</f>
        <v>8714.8386599999994</v>
      </c>
      <c r="O32" s="31"/>
      <c r="P32" s="7">
        <v>120660.22532</v>
      </c>
      <c r="Q32" s="7">
        <f>M32-P32</f>
        <v>-116605.72091999999</v>
      </c>
      <c r="R32" s="7" t="e">
        <f>P44+M48+M40+M36+#REF!</f>
        <v>#REF!</v>
      </c>
      <c r="S32" s="7" t="e">
        <f>P32-R32</f>
        <v>#REF!</v>
      </c>
      <c r="T32" s="7">
        <v>38354.34532</v>
      </c>
      <c r="W32" s="32">
        <f>16748.22-12769.34306</f>
        <v>3978.8769400000019</v>
      </c>
    </row>
    <row r="33" spans="1:23" ht="36.6" customHeight="1" x14ac:dyDescent="0.3">
      <c r="A33" s="4"/>
      <c r="B33" s="46"/>
      <c r="C33" s="49"/>
      <c r="D33" s="73"/>
      <c r="E33" s="64"/>
      <c r="F33" s="64"/>
      <c r="G33" s="67"/>
      <c r="H33" s="70"/>
      <c r="I33" s="22" t="s">
        <v>14</v>
      </c>
      <c r="J33" s="39"/>
      <c r="K33" s="39"/>
      <c r="L33" s="39"/>
      <c r="M33" s="39"/>
      <c r="N33" s="30"/>
      <c r="O33" s="30"/>
    </row>
    <row r="34" spans="1:23" ht="112.9" customHeight="1" x14ac:dyDescent="0.3">
      <c r="A34" s="4"/>
      <c r="B34" s="46"/>
      <c r="C34" s="49"/>
      <c r="D34" s="73"/>
      <c r="E34" s="64"/>
      <c r="F34" s="64"/>
      <c r="G34" s="67"/>
      <c r="H34" s="70"/>
      <c r="I34" s="22" t="s">
        <v>38</v>
      </c>
      <c r="J34" s="39">
        <f>K34+L34+M34+N34+O34</f>
        <v>12769.343059999999</v>
      </c>
      <c r="K34" s="39"/>
      <c r="L34" s="39"/>
      <c r="M34" s="39">
        <v>4054.5043999999998</v>
      </c>
      <c r="N34" s="26">
        <v>8714.8386599999994</v>
      </c>
      <c r="O34" s="30"/>
      <c r="P34" s="7">
        <f>M34-120660.22532</f>
        <v>-116605.72091999999</v>
      </c>
      <c r="Q34" s="6">
        <v>881.79413999999804</v>
      </c>
      <c r="S34" s="6">
        <v>16354.34532</v>
      </c>
    </row>
    <row r="35" spans="1:23" ht="43.9" customHeight="1" x14ac:dyDescent="0.3">
      <c r="A35" s="4"/>
      <c r="B35" s="46"/>
      <c r="C35" s="49"/>
      <c r="D35" s="74"/>
      <c r="E35" s="65"/>
      <c r="F35" s="65"/>
      <c r="G35" s="68"/>
      <c r="H35" s="71"/>
      <c r="I35" s="22" t="s">
        <v>15</v>
      </c>
      <c r="J35" s="37"/>
      <c r="K35" s="37"/>
      <c r="L35" s="37"/>
      <c r="M35" s="37"/>
      <c r="N35" s="31"/>
      <c r="O35" s="31"/>
      <c r="P35" s="9" t="s">
        <v>32</v>
      </c>
    </row>
    <row r="36" spans="1:23" ht="37.9" customHeight="1" x14ac:dyDescent="0.3">
      <c r="A36" s="4"/>
      <c r="B36" s="46"/>
      <c r="C36" s="49"/>
      <c r="D36" s="72" t="s">
        <v>28</v>
      </c>
      <c r="E36" s="63" t="s">
        <v>40</v>
      </c>
      <c r="F36" s="63">
        <v>2025</v>
      </c>
      <c r="G36" s="66"/>
      <c r="H36" s="69">
        <f>J36</f>
        <v>5807.3211100000008</v>
      </c>
      <c r="I36" s="20" t="s">
        <v>13</v>
      </c>
      <c r="J36" s="37">
        <f>K36+L36+M36+N36+O36</f>
        <v>5807.3211100000008</v>
      </c>
      <c r="K36" s="37"/>
      <c r="L36" s="37"/>
      <c r="M36" s="37">
        <f>M38</f>
        <v>5530.1557700000003</v>
      </c>
      <c r="N36" s="34">
        <f>N38</f>
        <v>277.16534000000001</v>
      </c>
      <c r="O36" s="31"/>
      <c r="P36" s="9" t="s">
        <v>32</v>
      </c>
      <c r="W36" s="32">
        <f>7759.22-5807.32111</f>
        <v>1951.8988900000004</v>
      </c>
    </row>
    <row r="37" spans="1:23" ht="33" customHeight="1" x14ac:dyDescent="0.3">
      <c r="A37" s="4"/>
      <c r="B37" s="46"/>
      <c r="C37" s="49"/>
      <c r="D37" s="73"/>
      <c r="E37" s="64"/>
      <c r="F37" s="64"/>
      <c r="G37" s="67"/>
      <c r="H37" s="70"/>
      <c r="I37" s="22" t="s">
        <v>14</v>
      </c>
      <c r="J37" s="39"/>
      <c r="K37" s="39"/>
      <c r="L37" s="39"/>
      <c r="M37" s="39"/>
      <c r="N37" s="30"/>
      <c r="O37" s="30"/>
      <c r="P37" s="9"/>
    </row>
    <row r="38" spans="1:23" ht="75.599999999999994" customHeight="1" x14ac:dyDescent="0.3">
      <c r="A38" s="4"/>
      <c r="B38" s="46"/>
      <c r="C38" s="49"/>
      <c r="D38" s="73"/>
      <c r="E38" s="64"/>
      <c r="F38" s="64"/>
      <c r="G38" s="67"/>
      <c r="H38" s="70"/>
      <c r="I38" s="22" t="s">
        <v>38</v>
      </c>
      <c r="J38" s="39">
        <f>K38+L38+M38+N38+O38</f>
        <v>5807.3211100000008</v>
      </c>
      <c r="K38" s="39"/>
      <c r="L38" s="39"/>
      <c r="M38" s="39">
        <v>5530.1557700000003</v>
      </c>
      <c r="N38" s="26">
        <v>277.16534000000001</v>
      </c>
      <c r="O38" s="30"/>
      <c r="P38" s="11">
        <v>10000</v>
      </c>
      <c r="Q38" s="12">
        <v>7759.22</v>
      </c>
      <c r="R38" s="13">
        <f>P38-Q38</f>
        <v>2240.7799999999997</v>
      </c>
    </row>
    <row r="39" spans="1:23" ht="45" customHeight="1" x14ac:dyDescent="0.3">
      <c r="A39" s="4"/>
      <c r="B39" s="46"/>
      <c r="C39" s="49"/>
      <c r="D39" s="74"/>
      <c r="E39" s="65"/>
      <c r="F39" s="65"/>
      <c r="G39" s="68"/>
      <c r="H39" s="71"/>
      <c r="I39" s="22" t="s">
        <v>15</v>
      </c>
      <c r="J39" s="39"/>
      <c r="K39" s="39"/>
      <c r="L39" s="39"/>
      <c r="M39" s="39"/>
      <c r="N39" s="30"/>
      <c r="O39" s="30"/>
      <c r="P39" s="9" t="s">
        <v>32</v>
      </c>
      <c r="Q39" s="14" t="s">
        <v>34</v>
      </c>
      <c r="R39" s="10" t="s">
        <v>32</v>
      </c>
      <c r="S39" s="10" t="s">
        <v>33</v>
      </c>
      <c r="T39" s="10"/>
    </row>
    <row r="40" spans="1:23" ht="34.9" customHeight="1" x14ac:dyDescent="0.3">
      <c r="A40" s="4"/>
      <c r="B40" s="46"/>
      <c r="C40" s="49"/>
      <c r="D40" s="72" t="s">
        <v>25</v>
      </c>
      <c r="E40" s="63" t="s">
        <v>40</v>
      </c>
      <c r="F40" s="63">
        <v>2025</v>
      </c>
      <c r="G40" s="66"/>
      <c r="H40" s="69">
        <f>J40</f>
        <v>14285.109049999999</v>
      </c>
      <c r="I40" s="20" t="s">
        <v>13</v>
      </c>
      <c r="J40" s="37">
        <f>K40+L40+M40+N40+O40</f>
        <v>14285.109049999999</v>
      </c>
      <c r="K40" s="37"/>
      <c r="L40" s="37"/>
      <c r="M40" s="37">
        <f>M42</f>
        <v>4536.7594600000002</v>
      </c>
      <c r="N40" s="34">
        <f>N42</f>
        <v>9748.3495899999998</v>
      </c>
      <c r="O40" s="21"/>
      <c r="P40" s="15">
        <v>30000</v>
      </c>
      <c r="Q40" s="16">
        <f>R40-P40</f>
        <v>5136.0423200000005</v>
      </c>
      <c r="R40" s="17">
        <v>35136.04232</v>
      </c>
      <c r="S40" s="10">
        <v>30000</v>
      </c>
      <c r="T40" s="10"/>
      <c r="W40" s="32">
        <f>18832.97-14285.10905</f>
        <v>4547.860950000002</v>
      </c>
    </row>
    <row r="41" spans="1:23" ht="34.15" customHeight="1" x14ac:dyDescent="0.3">
      <c r="A41" s="4"/>
      <c r="B41" s="46"/>
      <c r="C41" s="49"/>
      <c r="D41" s="73"/>
      <c r="E41" s="64"/>
      <c r="F41" s="64"/>
      <c r="G41" s="67"/>
      <c r="H41" s="70"/>
      <c r="I41" s="22" t="s">
        <v>14</v>
      </c>
      <c r="J41" s="39"/>
      <c r="K41" s="39"/>
      <c r="L41" s="39"/>
      <c r="M41" s="39"/>
      <c r="N41" s="30"/>
      <c r="O41" s="23"/>
    </row>
    <row r="42" spans="1:23" ht="90" customHeight="1" x14ac:dyDescent="0.3">
      <c r="A42" s="4"/>
      <c r="B42" s="46"/>
      <c r="C42" s="49"/>
      <c r="D42" s="73"/>
      <c r="E42" s="64"/>
      <c r="F42" s="64"/>
      <c r="G42" s="67"/>
      <c r="H42" s="70"/>
      <c r="I42" s="22" t="s">
        <v>38</v>
      </c>
      <c r="J42" s="39">
        <f>K42+L42+M42+N42+O42</f>
        <v>14285.109049999999</v>
      </c>
      <c r="K42" s="39"/>
      <c r="L42" s="39"/>
      <c r="M42" s="39">
        <v>4536.7594600000002</v>
      </c>
      <c r="N42" s="26">
        <v>9748.3495899999998</v>
      </c>
      <c r="O42" s="23"/>
      <c r="Q42" s="6">
        <v>5136.0423200000005</v>
      </c>
      <c r="R42" s="6">
        <f>P42+Q42</f>
        <v>5136.0423200000005</v>
      </c>
    </row>
    <row r="43" spans="1:23" ht="46.9" customHeight="1" x14ac:dyDescent="0.3">
      <c r="A43" s="4"/>
      <c r="B43" s="46"/>
      <c r="C43" s="49"/>
      <c r="D43" s="74"/>
      <c r="E43" s="65"/>
      <c r="F43" s="65"/>
      <c r="G43" s="68"/>
      <c r="H43" s="71"/>
      <c r="I43" s="22" t="s">
        <v>15</v>
      </c>
      <c r="J43" s="39"/>
      <c r="K43" s="39"/>
      <c r="L43" s="39"/>
      <c r="M43" s="39"/>
      <c r="N43" s="23"/>
      <c r="O43" s="23"/>
    </row>
    <row r="44" spans="1:23" ht="36.6" customHeight="1" x14ac:dyDescent="0.3">
      <c r="A44" s="4"/>
      <c r="B44" s="46"/>
      <c r="C44" s="49"/>
      <c r="D44" s="72" t="s">
        <v>29</v>
      </c>
      <c r="E44" s="63">
        <v>2025</v>
      </c>
      <c r="F44" s="63">
        <v>2025</v>
      </c>
      <c r="G44" s="66"/>
      <c r="H44" s="75">
        <v>59236.139459999999</v>
      </c>
      <c r="I44" s="20" t="s">
        <v>13</v>
      </c>
      <c r="J44" s="37">
        <f>M44+N44</f>
        <v>59236.139459999999</v>
      </c>
      <c r="K44" s="37"/>
      <c r="L44" s="37"/>
      <c r="M44" s="37"/>
      <c r="N44" s="34">
        <f>N46</f>
        <v>59236.139459999999</v>
      </c>
      <c r="O44" s="31"/>
      <c r="P44" s="6">
        <v>42000</v>
      </c>
      <c r="Q44" s="7">
        <f>M44-P44</f>
        <v>-42000</v>
      </c>
      <c r="R44" s="7">
        <v>17236.139459999999</v>
      </c>
    </row>
    <row r="45" spans="1:23" ht="34.15" customHeight="1" x14ac:dyDescent="0.3">
      <c r="A45" s="4"/>
      <c r="B45" s="46"/>
      <c r="C45" s="49"/>
      <c r="D45" s="73"/>
      <c r="E45" s="64"/>
      <c r="F45" s="64"/>
      <c r="G45" s="67"/>
      <c r="H45" s="70"/>
      <c r="I45" s="22" t="s">
        <v>14</v>
      </c>
      <c r="J45" s="39"/>
      <c r="K45" s="39"/>
      <c r="L45" s="39"/>
      <c r="M45" s="39"/>
      <c r="N45" s="30"/>
      <c r="O45" s="30"/>
    </row>
    <row r="46" spans="1:23" ht="105" customHeight="1" x14ac:dyDescent="0.3">
      <c r="A46" s="4"/>
      <c r="B46" s="46"/>
      <c r="C46" s="49"/>
      <c r="D46" s="73"/>
      <c r="E46" s="64"/>
      <c r="F46" s="64"/>
      <c r="G46" s="67"/>
      <c r="H46" s="70"/>
      <c r="I46" s="22" t="s">
        <v>38</v>
      </c>
      <c r="J46" s="39">
        <f>K46+L46+M46+N46+O46</f>
        <v>59236.139459999999</v>
      </c>
      <c r="K46" s="39"/>
      <c r="L46" s="39"/>
      <c r="M46" s="39"/>
      <c r="N46" s="33">
        <f>59236.13946</f>
        <v>59236.139459999999</v>
      </c>
      <c r="O46" s="30"/>
      <c r="P46" s="18">
        <v>59236.139459999991</v>
      </c>
      <c r="Q46" s="6">
        <v>2240.7799999999997</v>
      </c>
      <c r="R46" s="6">
        <f>P46+Q46</f>
        <v>61476.91945999999</v>
      </c>
    </row>
    <row r="47" spans="1:23" ht="31.9" customHeight="1" x14ac:dyDescent="0.3">
      <c r="A47" s="4"/>
      <c r="B47" s="46"/>
      <c r="C47" s="49"/>
      <c r="D47" s="74"/>
      <c r="E47" s="65"/>
      <c r="F47" s="65"/>
      <c r="G47" s="68"/>
      <c r="H47" s="71"/>
      <c r="I47" s="22" t="s">
        <v>15</v>
      </c>
      <c r="J47" s="39"/>
      <c r="K47" s="39"/>
      <c r="L47" s="39"/>
      <c r="M47" s="39"/>
      <c r="N47" s="30"/>
      <c r="O47" s="30"/>
      <c r="P47" s="6" t="s">
        <v>32</v>
      </c>
    </row>
    <row r="48" spans="1:23" ht="29.25" customHeight="1" x14ac:dyDescent="0.3">
      <c r="A48" s="4"/>
      <c r="B48" s="46"/>
      <c r="C48" s="49"/>
      <c r="D48" s="72" t="s">
        <v>30</v>
      </c>
      <c r="E48" s="63">
        <v>2024</v>
      </c>
      <c r="F48" s="63">
        <v>2025</v>
      </c>
      <c r="G48" s="66"/>
      <c r="H48" s="69">
        <f>J48</f>
        <v>14043.120200000001</v>
      </c>
      <c r="I48" s="20" t="s">
        <v>13</v>
      </c>
      <c r="J48" s="37">
        <f>K48+L48+M48+N48+O48</f>
        <v>14043.120200000001</v>
      </c>
      <c r="K48" s="37"/>
      <c r="L48" s="37"/>
      <c r="M48" s="37">
        <f>M50</f>
        <v>4459.32485</v>
      </c>
      <c r="N48" s="34">
        <f>N50</f>
        <v>9583.7953500000003</v>
      </c>
      <c r="O48" s="34"/>
      <c r="P48" s="19">
        <v>38775.963000000003</v>
      </c>
      <c r="Q48" s="7">
        <f>P48-M48</f>
        <v>34316.638150000006</v>
      </c>
      <c r="W48" s="32">
        <f>18965.47-14043.1202</f>
        <v>4922.3498000000018</v>
      </c>
    </row>
    <row r="49" spans="1:23" ht="31.15" customHeight="1" x14ac:dyDescent="0.25">
      <c r="A49" s="4"/>
      <c r="B49" s="46"/>
      <c r="C49" s="49"/>
      <c r="D49" s="73"/>
      <c r="E49" s="64"/>
      <c r="F49" s="64"/>
      <c r="G49" s="67"/>
      <c r="H49" s="70"/>
      <c r="I49" s="22" t="s">
        <v>14</v>
      </c>
      <c r="J49" s="39"/>
      <c r="K49" s="39"/>
      <c r="L49" s="39"/>
      <c r="M49" s="39"/>
      <c r="N49" s="26"/>
      <c r="O49" s="26"/>
    </row>
    <row r="50" spans="1:23" ht="105" customHeight="1" x14ac:dyDescent="0.25">
      <c r="A50" s="4"/>
      <c r="B50" s="46"/>
      <c r="C50" s="49"/>
      <c r="D50" s="73"/>
      <c r="E50" s="64"/>
      <c r="F50" s="64"/>
      <c r="G50" s="67"/>
      <c r="H50" s="70"/>
      <c r="I50" s="22" t="s">
        <v>38</v>
      </c>
      <c r="J50" s="39">
        <f>K50+L50+M50+N50+O50</f>
        <v>14043.120200000001</v>
      </c>
      <c r="K50" s="39"/>
      <c r="L50" s="39"/>
      <c r="M50" s="39">
        <v>4459.32485</v>
      </c>
      <c r="N50" s="26">
        <v>9583.7953500000003</v>
      </c>
      <c r="O50" s="26"/>
      <c r="P50" s="6">
        <v>881.80781999999999</v>
      </c>
    </row>
    <row r="51" spans="1:23" ht="33" customHeight="1" x14ac:dyDescent="0.25">
      <c r="A51" s="4"/>
      <c r="B51" s="46"/>
      <c r="C51" s="49"/>
      <c r="D51" s="74"/>
      <c r="E51" s="65"/>
      <c r="F51" s="65"/>
      <c r="G51" s="68"/>
      <c r="H51" s="71"/>
      <c r="I51" s="22" t="s">
        <v>15</v>
      </c>
      <c r="J51" s="39"/>
      <c r="K51" s="39"/>
      <c r="L51" s="39"/>
      <c r="M51" s="39"/>
      <c r="N51" s="26"/>
      <c r="O51" s="26"/>
    </row>
    <row r="52" spans="1:23" ht="43.15" customHeight="1" x14ac:dyDescent="0.25">
      <c r="A52" s="4"/>
      <c r="B52" s="46"/>
      <c r="C52" s="49"/>
      <c r="D52" s="60" t="s">
        <v>20</v>
      </c>
      <c r="E52" s="63" t="s">
        <v>21</v>
      </c>
      <c r="F52" s="63">
        <v>2023</v>
      </c>
      <c r="G52" s="51"/>
      <c r="H52" s="69">
        <f>J52</f>
        <v>38896.098880000005</v>
      </c>
      <c r="I52" s="20" t="s">
        <v>13</v>
      </c>
      <c r="J52" s="37">
        <f>K52+L52+M52+N52+O52</f>
        <v>38896.098880000005</v>
      </c>
      <c r="K52" s="37">
        <v>20000</v>
      </c>
      <c r="L52" s="37">
        <v>18896.098880000001</v>
      </c>
      <c r="M52" s="37"/>
      <c r="N52" s="25"/>
      <c r="O52" s="25"/>
      <c r="P52" s="7"/>
    </row>
    <row r="53" spans="1:23" ht="39" customHeight="1" x14ac:dyDescent="0.25">
      <c r="A53" s="4"/>
      <c r="B53" s="46"/>
      <c r="C53" s="49"/>
      <c r="D53" s="61"/>
      <c r="E53" s="64"/>
      <c r="F53" s="64"/>
      <c r="G53" s="52"/>
      <c r="H53" s="70"/>
      <c r="I53" s="22" t="s">
        <v>14</v>
      </c>
      <c r="J53" s="37"/>
      <c r="K53" s="37"/>
      <c r="L53" s="37"/>
      <c r="M53" s="37"/>
      <c r="N53" s="25"/>
      <c r="O53" s="25"/>
    </row>
    <row r="54" spans="1:23" ht="65.45" customHeight="1" x14ac:dyDescent="0.25">
      <c r="A54" s="4"/>
      <c r="B54" s="46"/>
      <c r="C54" s="49"/>
      <c r="D54" s="61"/>
      <c r="E54" s="64"/>
      <c r="F54" s="64"/>
      <c r="G54" s="52"/>
      <c r="H54" s="70"/>
      <c r="I54" s="40" t="s">
        <v>38</v>
      </c>
      <c r="J54" s="39">
        <f>K54+L54+M54+N54+O54</f>
        <v>38896.098880000005</v>
      </c>
      <c r="K54" s="39">
        <v>20000</v>
      </c>
      <c r="L54" s="39">
        <v>18896.098880000001</v>
      </c>
      <c r="M54" s="37"/>
      <c r="N54" s="25"/>
      <c r="O54" s="25"/>
      <c r="P54" s="7"/>
    </row>
    <row r="55" spans="1:23" ht="49.15" customHeight="1" x14ac:dyDescent="0.25">
      <c r="A55" s="4"/>
      <c r="B55" s="47"/>
      <c r="C55" s="50"/>
      <c r="D55" s="62"/>
      <c r="E55" s="65"/>
      <c r="F55" s="65"/>
      <c r="G55" s="53"/>
      <c r="H55" s="71"/>
      <c r="I55" s="40" t="s">
        <v>15</v>
      </c>
      <c r="J55" s="39"/>
      <c r="K55" s="39"/>
      <c r="L55" s="39"/>
      <c r="M55" s="37"/>
      <c r="N55" s="25"/>
      <c r="O55" s="25"/>
      <c r="P55" s="7"/>
    </row>
    <row r="56" spans="1:23" ht="56.45" customHeight="1" x14ac:dyDescent="0.25">
      <c r="A56" s="4"/>
      <c r="B56" s="45">
        <v>2</v>
      </c>
      <c r="C56" s="80" t="s">
        <v>41</v>
      </c>
      <c r="D56" s="80"/>
      <c r="E56" s="63" t="s">
        <v>44</v>
      </c>
      <c r="F56" s="63">
        <v>2026</v>
      </c>
      <c r="G56" s="51"/>
      <c r="H56" s="69">
        <f>J56</f>
        <v>447031.99999999994</v>
      </c>
      <c r="I56" s="20" t="s">
        <v>13</v>
      </c>
      <c r="J56" s="37">
        <f>J58+J59</f>
        <v>447031.99999999994</v>
      </c>
      <c r="K56" s="37"/>
      <c r="L56" s="37"/>
      <c r="M56" s="37">
        <f>M58</f>
        <v>8871.0584999999992</v>
      </c>
      <c r="N56" s="34">
        <f>N58</f>
        <v>438160.94149999996</v>
      </c>
      <c r="O56" s="34"/>
      <c r="P56" s="7"/>
    </row>
    <row r="57" spans="1:23" ht="57.6" customHeight="1" x14ac:dyDescent="0.25">
      <c r="A57" s="4"/>
      <c r="B57" s="46"/>
      <c r="C57" s="78"/>
      <c r="D57" s="78"/>
      <c r="E57" s="64"/>
      <c r="F57" s="64"/>
      <c r="G57" s="52"/>
      <c r="H57" s="70"/>
      <c r="I57" s="22" t="s">
        <v>14</v>
      </c>
      <c r="J57" s="39"/>
      <c r="K57" s="39"/>
      <c r="L57" s="39"/>
      <c r="M57" s="37"/>
      <c r="N57" s="25"/>
      <c r="O57" s="25"/>
      <c r="P57" s="7"/>
    </row>
    <row r="58" spans="1:23" ht="301.14999999999998" customHeight="1" x14ac:dyDescent="0.25">
      <c r="A58" s="4"/>
      <c r="B58" s="46"/>
      <c r="C58" s="78"/>
      <c r="D58" s="78"/>
      <c r="E58" s="64"/>
      <c r="F58" s="64"/>
      <c r="G58" s="52"/>
      <c r="H58" s="70"/>
      <c r="I58" s="40" t="s">
        <v>38</v>
      </c>
      <c r="J58" s="39">
        <f>K58+L58+M58+N58+O58</f>
        <v>447031.99999999994</v>
      </c>
      <c r="K58" s="39"/>
      <c r="L58" s="39"/>
      <c r="M58" s="39">
        <f>M62</f>
        <v>8871.0584999999992</v>
      </c>
      <c r="N58" s="26">
        <f>N62</f>
        <v>438160.94149999996</v>
      </c>
      <c r="O58" s="25"/>
      <c r="P58" s="7"/>
      <c r="W58" s="41">
        <f>H56-M58</f>
        <v>438160.94149999996</v>
      </c>
    </row>
    <row r="59" spans="1:23" ht="114" customHeight="1" x14ac:dyDescent="0.25">
      <c r="A59" s="4"/>
      <c r="B59" s="46"/>
      <c r="C59" s="78"/>
      <c r="D59" s="79"/>
      <c r="E59" s="65"/>
      <c r="F59" s="65"/>
      <c r="G59" s="53"/>
      <c r="H59" s="71"/>
      <c r="I59" s="40" t="s">
        <v>15</v>
      </c>
      <c r="J59" s="39"/>
      <c r="K59" s="37"/>
      <c r="L59" s="37"/>
      <c r="M59" s="37"/>
      <c r="N59" s="25"/>
      <c r="O59" s="26"/>
      <c r="P59" s="7"/>
      <c r="W59" s="35">
        <v>447032</v>
      </c>
    </row>
    <row r="60" spans="1:23" ht="114" customHeight="1" x14ac:dyDescent="0.25">
      <c r="A60" s="4"/>
      <c r="B60" s="46"/>
      <c r="C60" s="78"/>
      <c r="D60" s="78" t="s">
        <v>42</v>
      </c>
      <c r="E60" s="63" t="s">
        <v>44</v>
      </c>
      <c r="F60" s="63">
        <v>2026</v>
      </c>
      <c r="G60" s="51"/>
      <c r="H60" s="69">
        <f>J60</f>
        <v>447031.99999999994</v>
      </c>
      <c r="I60" s="20" t="s">
        <v>13</v>
      </c>
      <c r="J60" s="37">
        <f>J62+J63</f>
        <v>447031.99999999994</v>
      </c>
      <c r="K60" s="37"/>
      <c r="L60" s="37"/>
      <c r="M60" s="37">
        <f>M62</f>
        <v>8871.0584999999992</v>
      </c>
      <c r="N60" s="34">
        <f>N62</f>
        <v>438160.94149999996</v>
      </c>
      <c r="O60" s="34"/>
      <c r="P60" s="7"/>
    </row>
    <row r="61" spans="1:23" ht="97.15" customHeight="1" x14ac:dyDescent="0.25">
      <c r="A61" s="4"/>
      <c r="B61" s="46"/>
      <c r="C61" s="78"/>
      <c r="D61" s="78"/>
      <c r="E61" s="64"/>
      <c r="F61" s="64"/>
      <c r="G61" s="52"/>
      <c r="H61" s="70"/>
      <c r="I61" s="22" t="s">
        <v>14</v>
      </c>
      <c r="J61" s="39"/>
      <c r="K61" s="39"/>
      <c r="L61" s="39"/>
      <c r="M61" s="37"/>
      <c r="N61" s="25"/>
      <c r="O61" s="25"/>
      <c r="P61" s="7"/>
      <c r="W61" s="1">
        <f>447032-6619.61</f>
        <v>440412.39</v>
      </c>
    </row>
    <row r="62" spans="1:23" ht="114" customHeight="1" x14ac:dyDescent="0.25">
      <c r="A62" s="4"/>
      <c r="B62" s="46"/>
      <c r="C62" s="78"/>
      <c r="D62" s="78"/>
      <c r="E62" s="64"/>
      <c r="F62" s="64"/>
      <c r="G62" s="52"/>
      <c r="H62" s="70"/>
      <c r="I62" s="40" t="s">
        <v>38</v>
      </c>
      <c r="J62" s="39">
        <f>K62+L62+M62+N62+O62</f>
        <v>447031.99999999994</v>
      </c>
      <c r="K62" s="39"/>
      <c r="L62" s="39"/>
      <c r="M62" s="39">
        <v>8871.0584999999992</v>
      </c>
      <c r="N62" s="26">
        <f>429289.883+M62</f>
        <v>438160.94149999996</v>
      </c>
      <c r="O62" s="25"/>
      <c r="P62" s="7"/>
      <c r="W62" s="42">
        <f>J62-N62</f>
        <v>8871.0584999999846</v>
      </c>
    </row>
    <row r="63" spans="1:23" ht="61.15" customHeight="1" x14ac:dyDescent="0.25">
      <c r="A63" s="4"/>
      <c r="B63" s="47"/>
      <c r="C63" s="79"/>
      <c r="D63" s="79"/>
      <c r="E63" s="65"/>
      <c r="F63" s="65"/>
      <c r="G63" s="53"/>
      <c r="H63" s="71"/>
      <c r="I63" s="40" t="s">
        <v>15</v>
      </c>
      <c r="J63" s="39"/>
      <c r="K63" s="37"/>
      <c r="L63" s="37"/>
      <c r="M63" s="37"/>
      <c r="N63" s="25"/>
      <c r="O63" s="26"/>
      <c r="P63" s="6" t="s">
        <v>24</v>
      </c>
    </row>
    <row r="64" spans="1:23" ht="67.900000000000006" customHeight="1" x14ac:dyDescent="0.25">
      <c r="B64" s="76" t="s">
        <v>16</v>
      </c>
      <c r="C64" s="76"/>
      <c r="D64" s="76"/>
      <c r="E64" s="76"/>
      <c r="F64" s="35"/>
      <c r="G64" s="35"/>
      <c r="H64" s="35"/>
      <c r="I64" s="35"/>
      <c r="J64" s="35"/>
      <c r="K64" s="35"/>
      <c r="L64" s="35"/>
      <c r="M64" s="77" t="s">
        <v>17</v>
      </c>
      <c r="N64" s="77"/>
      <c r="O64" s="77"/>
    </row>
  </sheetData>
  <mergeCells count="77"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  <mergeCell ref="D52:D55"/>
    <mergeCell ref="E52:E55"/>
    <mergeCell ref="F52:F55"/>
    <mergeCell ref="G52:G55"/>
    <mergeCell ref="H52:H55"/>
    <mergeCell ref="D44:D47"/>
    <mergeCell ref="E44:E47"/>
    <mergeCell ref="F44:F47"/>
    <mergeCell ref="G44:G47"/>
    <mergeCell ref="H44:H47"/>
    <mergeCell ref="D48:D51"/>
    <mergeCell ref="E48:E51"/>
    <mergeCell ref="F48:F51"/>
    <mergeCell ref="G48:G51"/>
    <mergeCell ref="H48:H51"/>
    <mergeCell ref="D36:D39"/>
    <mergeCell ref="E36:E39"/>
    <mergeCell ref="F36:F39"/>
    <mergeCell ref="G36:G39"/>
    <mergeCell ref="H36:H39"/>
    <mergeCell ref="D40:D43"/>
    <mergeCell ref="E40:E43"/>
    <mergeCell ref="F40:F43"/>
    <mergeCell ref="G40:G43"/>
    <mergeCell ref="H40:H43"/>
    <mergeCell ref="D28:D31"/>
    <mergeCell ref="E28:E31"/>
    <mergeCell ref="F28:F31"/>
    <mergeCell ref="G28:G31"/>
    <mergeCell ref="H28:H31"/>
    <mergeCell ref="D32:D35"/>
    <mergeCell ref="E32:E35"/>
    <mergeCell ref="F32:F35"/>
    <mergeCell ref="G32:G35"/>
    <mergeCell ref="H32:H35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</mergeCells>
  <printOptions gridLines="1"/>
  <pageMargins left="0.43307086614173229" right="0.43307086614173229" top="0.74803149606299213" bottom="0.35433070866141736" header="0.31496062992125984" footer="0.31496062992125984"/>
  <pageSetup paperSize="9" scale="44" fitToHeight="0" orientation="landscape" r:id="rId1"/>
  <headerFooter>
    <oddHeader>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постановления КРТ  (28)</vt:lpstr>
    </vt:vector>
  </TitlesOfParts>
  <Company>office 2007 rus ent: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хуй побрей</dc:creator>
  <cp:lastModifiedBy>Глаголева Наталия Николаевна</cp:lastModifiedBy>
  <cp:lastPrinted>2024-11-15T13:47:09Z</cp:lastPrinted>
  <dcterms:created xsi:type="dcterms:W3CDTF">2023-02-04T06:16:16Z</dcterms:created>
  <dcterms:modified xsi:type="dcterms:W3CDTF">2024-11-20T08:28:40Z</dcterms:modified>
</cp:coreProperties>
</file>